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c\Documents\Ag Stats\Website\"/>
    </mc:Choice>
  </mc:AlternateContent>
  <xr:revisionPtr revIDLastSave="0" documentId="13_ncr:1_{1D34CC40-BD38-4051-8127-FED4463838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cel Amortization Schedule" sheetId="2" r:id="rId1"/>
  </sheets>
  <definedNames>
    <definedName name="ActualNumberOfPayments">IFERROR(IF(LoanIsGood,IF(PaymentsPerYear=1,1,MATCH(0.01,End_Bal,-1)+1)),"")</definedName>
    <definedName name="ColumnTitle1">PaymentSchedule[[#Headers],[PMT NO]]</definedName>
    <definedName name="End_Bal">PaymentSchedule[ENDING BALANCE]</definedName>
    <definedName name="ExtraPayments">'Excel Amortization Schedule'!$H$15</definedName>
    <definedName name="InterestRate">'Excel Amortization Schedule'!$H$10</definedName>
    <definedName name="LastCol">MATCH(REPT("z",255),'Excel Amortization Schedule'!$17:$17)</definedName>
    <definedName name="LastRow">MATCH(9.99E+307,'Excel Amortization Schedule'!$B:$B)</definedName>
    <definedName name="LenderName">'Excel Amortization Schedule'!$L$15:$L$15</definedName>
    <definedName name="LoanAmount">'Excel Amortization Schedule'!$H$9</definedName>
    <definedName name="LoanIsGood">('Excel Amortization Schedule'!$H$9*'Excel Amortization Schedule'!$H$10*'Excel Amortization Schedule'!$H$11*'Excel Amortization Schedule'!$H$13)&gt;0</definedName>
    <definedName name="LoanPeriod">'Excel Amortization Schedule'!$H$11</definedName>
    <definedName name="LoanStartDate">'Excel Amortization Schedule'!$H$13</definedName>
    <definedName name="PaymentsPerYear">'Excel Amortization Schedule'!$H$12</definedName>
    <definedName name="_xlnm.Print_Titles" localSheetId="0">'Excel Amortization Schedule'!$17:$17</definedName>
    <definedName name="PrintArea_SET">OFFSET('Excel Amortization Schedule'!$B$6,,,LastRow,LastCol)</definedName>
    <definedName name="RowTitleRegion1..E9">'Excel Amortization Schedule'!$F$9:$G$9</definedName>
    <definedName name="RowTitleRegion2..I7">'Excel Amortization Schedule'!$J$9:$K$9</definedName>
    <definedName name="RowTitleRegion3..E9">'Excel Amortization Schedule'!$F$15</definedName>
    <definedName name="RowTitleRegion4..H9">'Excel Amortization Schedule'!$J$15</definedName>
    <definedName name="ScheduledNumberOfPayments">'Excel Amortization Schedule'!$L$10</definedName>
    <definedName name="ScheduledPayment">'Excel Amortization Schedule'!$L$9</definedName>
    <definedName name="TotalEarlyPayments">SUM(PaymentSchedule[EXTRA PAYMENT])</definedName>
    <definedName name="TotalInterest">SUM(PaymentSchedule[INTEREST])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2" l="1"/>
  <c r="H15" i="2"/>
  <c r="D9" i="2"/>
  <c r="D13" i="2"/>
  <c r="D14" i="2" s="1"/>
  <c r="D15" i="2" s="1"/>
  <c r="H13" i="2" l="1"/>
  <c r="L10" i="2" l="1"/>
  <c r="B28" i="2" l="1"/>
  <c r="B30" i="2"/>
  <c r="B32" i="2"/>
  <c r="B34" i="2"/>
  <c r="B36" i="2"/>
  <c r="B38" i="2"/>
  <c r="B40" i="2"/>
  <c r="B42" i="2"/>
  <c r="B44" i="2"/>
  <c r="B46" i="2"/>
  <c r="B29" i="2"/>
  <c r="B31" i="2"/>
  <c r="B33" i="2"/>
  <c r="B35" i="2"/>
  <c r="B37" i="2"/>
  <c r="B39" i="2"/>
  <c r="B41" i="2"/>
  <c r="B43" i="2"/>
  <c r="B45" i="2"/>
  <c r="B47" i="2"/>
  <c r="B49" i="2"/>
  <c r="B48" i="2"/>
  <c r="B55" i="2"/>
  <c r="B56" i="2"/>
  <c r="B53" i="2"/>
  <c r="B54" i="2"/>
  <c r="B51" i="2"/>
  <c r="B52" i="2"/>
  <c r="B59" i="2"/>
  <c r="B60" i="2"/>
  <c r="B63" i="2"/>
  <c r="B64" i="2"/>
  <c r="B71" i="2"/>
  <c r="B72" i="2"/>
  <c r="B79" i="2"/>
  <c r="B80" i="2"/>
  <c r="B81" i="2"/>
  <c r="B83" i="2"/>
  <c r="B85" i="2"/>
  <c r="B87" i="2"/>
  <c r="B89" i="2"/>
  <c r="B91" i="2"/>
  <c r="B93" i="2"/>
  <c r="B95" i="2"/>
  <c r="B62" i="2"/>
  <c r="B69" i="2"/>
  <c r="B70" i="2"/>
  <c r="B77" i="2"/>
  <c r="B78" i="2"/>
  <c r="B67" i="2"/>
  <c r="B68" i="2"/>
  <c r="B75" i="2"/>
  <c r="B76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114" i="2"/>
  <c r="B116" i="2"/>
  <c r="B118" i="2"/>
  <c r="B58" i="2"/>
  <c r="B66" i="2"/>
  <c r="B99" i="2"/>
  <c r="B107" i="2"/>
  <c r="B115" i="2"/>
  <c r="B119" i="2"/>
  <c r="B121" i="2"/>
  <c r="B123" i="2"/>
  <c r="B125" i="2"/>
  <c r="B127" i="2"/>
  <c r="B129" i="2"/>
  <c r="B131" i="2"/>
  <c r="B133" i="2"/>
  <c r="B135" i="2"/>
  <c r="B137" i="2"/>
  <c r="B73" i="2"/>
  <c r="B97" i="2"/>
  <c r="B105" i="2"/>
  <c r="B113" i="2"/>
  <c r="B65" i="2"/>
  <c r="B103" i="2"/>
  <c r="B111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156" i="2"/>
  <c r="B158" i="2"/>
  <c r="B160" i="2"/>
  <c r="B50" i="2"/>
  <c r="B74" i="2"/>
  <c r="B117" i="2"/>
  <c r="B147" i="2"/>
  <c r="B155" i="2"/>
  <c r="B57" i="2"/>
  <c r="B109" i="2"/>
  <c r="B141" i="2"/>
  <c r="B145" i="2"/>
  <c r="B153" i="2"/>
  <c r="B161" i="2"/>
  <c r="B163" i="2"/>
  <c r="B165" i="2"/>
  <c r="B167" i="2"/>
  <c r="B169" i="2"/>
  <c r="B171" i="2"/>
  <c r="B173" i="2"/>
  <c r="B175" i="2"/>
  <c r="B177" i="2"/>
  <c r="B179" i="2"/>
  <c r="B181" i="2"/>
  <c r="B183" i="2"/>
  <c r="B185" i="2"/>
  <c r="B61" i="2"/>
  <c r="B101" i="2"/>
  <c r="B151" i="2"/>
  <c r="B159" i="2"/>
  <c r="B139" i="2"/>
  <c r="B162" i="2"/>
  <c r="B170" i="2"/>
  <c r="B178" i="2"/>
  <c r="B188" i="2"/>
  <c r="B192" i="2"/>
  <c r="B196" i="2"/>
  <c r="B200" i="2"/>
  <c r="B204" i="2"/>
  <c r="B205" i="2"/>
  <c r="B212" i="2"/>
  <c r="B213" i="2"/>
  <c r="B220" i="2"/>
  <c r="B221" i="2"/>
  <c r="B228" i="2"/>
  <c r="B229" i="2"/>
  <c r="B230" i="2"/>
  <c r="B232" i="2"/>
  <c r="B234" i="2"/>
  <c r="B236" i="2"/>
  <c r="B238" i="2"/>
  <c r="B240" i="2"/>
  <c r="B242" i="2"/>
  <c r="B244" i="2"/>
  <c r="B246" i="2"/>
  <c r="B248" i="2"/>
  <c r="B143" i="2"/>
  <c r="B164" i="2"/>
  <c r="B172" i="2"/>
  <c r="B180" i="2"/>
  <c r="B189" i="2"/>
  <c r="B193" i="2"/>
  <c r="B197" i="2"/>
  <c r="B201" i="2"/>
  <c r="B203" i="2"/>
  <c r="B210" i="2"/>
  <c r="B211" i="2"/>
  <c r="B218" i="2"/>
  <c r="B219" i="2"/>
  <c r="B226" i="2"/>
  <c r="B227" i="2"/>
  <c r="B157" i="2"/>
  <c r="B166" i="2"/>
  <c r="B174" i="2"/>
  <c r="B182" i="2"/>
  <c r="B186" i="2"/>
  <c r="B190" i="2"/>
  <c r="B194" i="2"/>
  <c r="B198" i="2"/>
  <c r="B202" i="2"/>
  <c r="B208" i="2"/>
  <c r="B209" i="2"/>
  <c r="B216" i="2"/>
  <c r="B217" i="2"/>
  <c r="B224" i="2"/>
  <c r="B225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269" i="2"/>
  <c r="B271" i="2"/>
  <c r="B273" i="2"/>
  <c r="B168" i="2"/>
  <c r="B199" i="2"/>
  <c r="B215" i="2"/>
  <c r="B258" i="2"/>
  <c r="B266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351" i="2"/>
  <c r="B353" i="2"/>
  <c r="B355" i="2"/>
  <c r="B176" i="2"/>
  <c r="B187" i="2"/>
  <c r="B207" i="2"/>
  <c r="B222" i="2"/>
  <c r="B252" i="2"/>
  <c r="B256" i="2"/>
  <c r="B264" i="2"/>
  <c r="B272" i="2"/>
  <c r="B149" i="2"/>
  <c r="B184" i="2"/>
  <c r="B191" i="2"/>
  <c r="B214" i="2"/>
  <c r="B262" i="2"/>
  <c r="B270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370" i="2"/>
  <c r="B372" i="2"/>
  <c r="B374" i="2"/>
  <c r="B268" i="2"/>
  <c r="B357" i="2"/>
  <c r="B361" i="2"/>
  <c r="B365" i="2"/>
  <c r="B369" i="2"/>
  <c r="B373" i="2"/>
  <c r="B376" i="2"/>
  <c r="B377" i="2"/>
  <c r="B260" i="2"/>
  <c r="B195" i="2"/>
  <c r="B206" i="2"/>
  <c r="B223" i="2"/>
  <c r="B250" i="2"/>
  <c r="B359" i="2"/>
  <c r="B363" i="2"/>
  <c r="B367" i="2"/>
  <c r="B371" i="2"/>
  <c r="B375" i="2"/>
  <c r="B254" i="2"/>
  <c r="B26" i="2"/>
  <c r="B25" i="2"/>
  <c r="B18" i="2"/>
  <c r="L9" i="2"/>
  <c r="B24" i="2"/>
  <c r="B23" i="2"/>
  <c r="B22" i="2"/>
  <c r="B21" i="2"/>
  <c r="B20" i="2"/>
  <c r="B27" i="2"/>
  <c r="B19" i="2"/>
  <c r="C250" i="2" l="1"/>
  <c r="E250" i="2"/>
  <c r="C268" i="2"/>
  <c r="E268" i="2"/>
  <c r="E352" i="2"/>
  <c r="C352" i="2"/>
  <c r="E328" i="2"/>
  <c r="C328" i="2"/>
  <c r="E304" i="2"/>
  <c r="C304" i="2"/>
  <c r="E280" i="2"/>
  <c r="C280" i="2"/>
  <c r="C256" i="2"/>
  <c r="E256" i="2"/>
  <c r="C343" i="2"/>
  <c r="E343" i="2"/>
  <c r="C319" i="2"/>
  <c r="E319" i="2"/>
  <c r="C295" i="2"/>
  <c r="E295" i="2"/>
  <c r="C258" i="2"/>
  <c r="E258" i="2"/>
  <c r="C257" i="2"/>
  <c r="E257" i="2"/>
  <c r="E233" i="2"/>
  <c r="C233" i="2"/>
  <c r="C186" i="2"/>
  <c r="E186" i="2"/>
  <c r="E201" i="2"/>
  <c r="C201" i="2"/>
  <c r="C240" i="2"/>
  <c r="E240" i="2"/>
  <c r="C205" i="2"/>
  <c r="E205" i="2"/>
  <c r="C162" i="2"/>
  <c r="E162" i="2"/>
  <c r="E173" i="2"/>
  <c r="C173" i="2"/>
  <c r="C155" i="2"/>
  <c r="E155" i="2"/>
  <c r="C146" i="2"/>
  <c r="E146" i="2"/>
  <c r="E130" i="2"/>
  <c r="C130" i="2"/>
  <c r="E122" i="2"/>
  <c r="C122" i="2"/>
  <c r="E73" i="2"/>
  <c r="C73" i="2"/>
  <c r="C131" i="2"/>
  <c r="E131" i="2"/>
  <c r="C107" i="2"/>
  <c r="E107" i="2"/>
  <c r="E118" i="2"/>
  <c r="C118" i="2"/>
  <c r="E110" i="2"/>
  <c r="C110" i="2"/>
  <c r="E102" i="2"/>
  <c r="C102" i="2"/>
  <c r="E94" i="2"/>
  <c r="C94" i="2"/>
  <c r="E86" i="2"/>
  <c r="C86" i="2"/>
  <c r="E75" i="2"/>
  <c r="C75" i="2"/>
  <c r="E77" i="2"/>
  <c r="C77" i="2"/>
  <c r="C95" i="2"/>
  <c r="E95" i="2"/>
  <c r="C87" i="2"/>
  <c r="E87" i="2"/>
  <c r="C80" i="2"/>
  <c r="E80" i="2"/>
  <c r="C64" i="2"/>
  <c r="E64" i="2"/>
  <c r="C52" i="2"/>
  <c r="E52" i="2"/>
  <c r="C56" i="2"/>
  <c r="E56" i="2"/>
  <c r="E47" i="2"/>
  <c r="C47" i="2"/>
  <c r="E39" i="2"/>
  <c r="C39" i="2"/>
  <c r="E31" i="2"/>
  <c r="C31" i="2"/>
  <c r="C42" i="2"/>
  <c r="E42" i="2"/>
  <c r="C34" i="2"/>
  <c r="E34" i="2"/>
  <c r="C367" i="2"/>
  <c r="E367" i="2"/>
  <c r="C223" i="2"/>
  <c r="E223" i="2"/>
  <c r="C377" i="2"/>
  <c r="E377" i="2"/>
  <c r="C365" i="2"/>
  <c r="E365" i="2"/>
  <c r="E374" i="2"/>
  <c r="C374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62" i="2"/>
  <c r="C262" i="2"/>
  <c r="C149" i="2"/>
  <c r="E149" i="2"/>
  <c r="C252" i="2"/>
  <c r="E252" i="2"/>
  <c r="C176" i="2"/>
  <c r="E17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15" i="2"/>
  <c r="E215" i="2"/>
  <c r="E271" i="2"/>
  <c r="C271" i="2"/>
  <c r="E263" i="2"/>
  <c r="C263" i="2"/>
  <c r="E255" i="2"/>
  <c r="C255" i="2"/>
  <c r="E247" i="2"/>
  <c r="C247" i="2"/>
  <c r="E239" i="2"/>
  <c r="C239" i="2"/>
  <c r="E231" i="2"/>
  <c r="C231" i="2"/>
  <c r="E216" i="2"/>
  <c r="C216" i="2"/>
  <c r="C198" i="2"/>
  <c r="E198" i="2"/>
  <c r="C182" i="2"/>
  <c r="E182" i="2"/>
  <c r="C227" i="2"/>
  <c r="E227" i="2"/>
  <c r="C211" i="2"/>
  <c r="E211" i="2"/>
  <c r="E197" i="2"/>
  <c r="C197" i="2"/>
  <c r="C172" i="2"/>
  <c r="E172" i="2"/>
  <c r="C246" i="2"/>
  <c r="E246" i="2"/>
  <c r="C238" i="2"/>
  <c r="E238" i="2"/>
  <c r="C230" i="2"/>
  <c r="E230" i="2"/>
  <c r="E220" i="2"/>
  <c r="C220" i="2"/>
  <c r="E204" i="2"/>
  <c r="C204" i="2"/>
  <c r="C188" i="2"/>
  <c r="E188" i="2"/>
  <c r="C139" i="2"/>
  <c r="E139" i="2"/>
  <c r="E61" i="2"/>
  <c r="C61" i="2"/>
  <c r="E179" i="2"/>
  <c r="C179" i="2"/>
  <c r="E171" i="2"/>
  <c r="C171" i="2"/>
  <c r="E163" i="2"/>
  <c r="C163" i="2"/>
  <c r="C141" i="2"/>
  <c r="E141" i="2"/>
  <c r="C147" i="2"/>
  <c r="E147" i="2"/>
  <c r="E160" i="2"/>
  <c r="C160" i="2"/>
  <c r="E152" i="2"/>
  <c r="C152" i="2"/>
  <c r="E144" i="2"/>
  <c r="C144" i="2"/>
  <c r="E136" i="2"/>
  <c r="C136" i="2"/>
  <c r="E128" i="2"/>
  <c r="C128" i="2"/>
  <c r="E120" i="2"/>
  <c r="C120" i="2"/>
  <c r="C113" i="2"/>
  <c r="E113" i="2"/>
  <c r="C137" i="2"/>
  <c r="E137" i="2"/>
  <c r="C129" i="2"/>
  <c r="E129" i="2"/>
  <c r="C121" i="2"/>
  <c r="E121" i="2"/>
  <c r="C99" i="2"/>
  <c r="E99" i="2"/>
  <c r="C116" i="2"/>
  <c r="E116" i="2"/>
  <c r="C108" i="2"/>
  <c r="E108" i="2"/>
  <c r="C100" i="2"/>
  <c r="E100" i="2"/>
  <c r="E92" i="2"/>
  <c r="C92" i="2"/>
  <c r="E84" i="2"/>
  <c r="C84" i="2"/>
  <c r="C68" i="2"/>
  <c r="E68" i="2"/>
  <c r="C70" i="2"/>
  <c r="E70" i="2"/>
  <c r="C93" i="2"/>
  <c r="E93" i="2"/>
  <c r="C85" i="2"/>
  <c r="E85" i="2"/>
  <c r="E79" i="2"/>
  <c r="C79" i="2"/>
  <c r="E63" i="2"/>
  <c r="C63" i="2"/>
  <c r="E51" i="2"/>
  <c r="C51" i="2"/>
  <c r="E55" i="2"/>
  <c r="C55" i="2"/>
  <c r="E45" i="2"/>
  <c r="C45" i="2"/>
  <c r="E37" i="2"/>
  <c r="C37" i="2"/>
  <c r="E29" i="2"/>
  <c r="C29" i="2"/>
  <c r="C40" i="2"/>
  <c r="E40" i="2"/>
  <c r="C32" i="2"/>
  <c r="E32" i="2"/>
  <c r="C371" i="2"/>
  <c r="E371" i="2"/>
  <c r="C369" i="2"/>
  <c r="E369" i="2"/>
  <c r="E368" i="2"/>
  <c r="C368" i="2"/>
  <c r="E344" i="2"/>
  <c r="C344" i="2"/>
  <c r="E312" i="2"/>
  <c r="C312" i="2"/>
  <c r="E288" i="2"/>
  <c r="C288" i="2"/>
  <c r="C184" i="2"/>
  <c r="E184" i="2"/>
  <c r="C351" i="2"/>
  <c r="E351" i="2"/>
  <c r="C327" i="2"/>
  <c r="E327" i="2"/>
  <c r="C303" i="2"/>
  <c r="E303" i="2"/>
  <c r="C279" i="2"/>
  <c r="E279" i="2"/>
  <c r="C265" i="2"/>
  <c r="E265" i="2"/>
  <c r="E241" i="2"/>
  <c r="C241" i="2"/>
  <c r="C202" i="2"/>
  <c r="E202" i="2"/>
  <c r="E218" i="2"/>
  <c r="C218" i="2"/>
  <c r="C248" i="2"/>
  <c r="E248" i="2"/>
  <c r="C221" i="2"/>
  <c r="E221" i="2"/>
  <c r="C101" i="2"/>
  <c r="E101" i="2"/>
  <c r="E165" i="2"/>
  <c r="C165" i="2"/>
  <c r="C50" i="2"/>
  <c r="E50" i="2"/>
  <c r="E65" i="2"/>
  <c r="C65" i="2"/>
  <c r="C254" i="2"/>
  <c r="E254" i="2"/>
  <c r="C363" i="2"/>
  <c r="E363" i="2"/>
  <c r="E206" i="2"/>
  <c r="C206" i="2"/>
  <c r="E376" i="2"/>
  <c r="C376" i="2"/>
  <c r="C361" i="2"/>
  <c r="E361" i="2"/>
  <c r="E372" i="2"/>
  <c r="C372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14" i="2"/>
  <c r="C214" i="2"/>
  <c r="C272" i="2"/>
  <c r="E272" i="2"/>
  <c r="E222" i="2"/>
  <c r="C222" i="2"/>
  <c r="C355" i="2"/>
  <c r="E355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E199" i="2"/>
  <c r="C199" i="2"/>
  <c r="E269" i="2"/>
  <c r="C269" i="2"/>
  <c r="E261" i="2"/>
  <c r="C261" i="2"/>
  <c r="E253" i="2"/>
  <c r="C253" i="2"/>
  <c r="E245" i="2"/>
  <c r="C245" i="2"/>
  <c r="E237" i="2"/>
  <c r="C237" i="2"/>
  <c r="C225" i="2"/>
  <c r="E225" i="2"/>
  <c r="C209" i="2"/>
  <c r="E209" i="2"/>
  <c r="C194" i="2"/>
  <c r="E194" i="2"/>
  <c r="C174" i="2"/>
  <c r="E174" i="2"/>
  <c r="E226" i="2"/>
  <c r="C226" i="2"/>
  <c r="E210" i="2"/>
  <c r="C210" i="2"/>
  <c r="E193" i="2"/>
  <c r="C193" i="2"/>
  <c r="C164" i="2"/>
  <c r="E164" i="2"/>
  <c r="C244" i="2"/>
  <c r="E244" i="2"/>
  <c r="C236" i="2"/>
  <c r="E236" i="2"/>
  <c r="C229" i="2"/>
  <c r="E229" i="2"/>
  <c r="C213" i="2"/>
  <c r="E213" i="2"/>
  <c r="C200" i="2"/>
  <c r="E200" i="2"/>
  <c r="C178" i="2"/>
  <c r="E178" i="2"/>
  <c r="E159" i="2"/>
  <c r="C159" i="2"/>
  <c r="E185" i="2"/>
  <c r="C185" i="2"/>
  <c r="E177" i="2"/>
  <c r="C177" i="2"/>
  <c r="E169" i="2"/>
  <c r="C169" i="2"/>
  <c r="E161" i="2"/>
  <c r="C161" i="2"/>
  <c r="C109" i="2"/>
  <c r="E109" i="2"/>
  <c r="C117" i="2"/>
  <c r="E117" i="2"/>
  <c r="E158" i="2"/>
  <c r="C158" i="2"/>
  <c r="E150" i="2"/>
  <c r="C150" i="2"/>
  <c r="E142" i="2"/>
  <c r="C142" i="2"/>
  <c r="E134" i="2"/>
  <c r="C134" i="2"/>
  <c r="E126" i="2"/>
  <c r="C126" i="2"/>
  <c r="E111" i="2"/>
  <c r="C111" i="2"/>
  <c r="C105" i="2"/>
  <c r="E105" i="2"/>
  <c r="C135" i="2"/>
  <c r="E135" i="2"/>
  <c r="C127" i="2"/>
  <c r="E127" i="2"/>
  <c r="C119" i="2"/>
  <c r="E119" i="2"/>
  <c r="C66" i="2"/>
  <c r="E66" i="2"/>
  <c r="C114" i="2"/>
  <c r="E114" i="2"/>
  <c r="C106" i="2"/>
  <c r="E106" i="2"/>
  <c r="C98" i="2"/>
  <c r="E98" i="2"/>
  <c r="E90" i="2"/>
  <c r="C90" i="2"/>
  <c r="E82" i="2"/>
  <c r="C82" i="2"/>
  <c r="E67" i="2"/>
  <c r="C67" i="2"/>
  <c r="E69" i="2"/>
  <c r="C69" i="2"/>
  <c r="C91" i="2"/>
  <c r="E91" i="2"/>
  <c r="C83" i="2"/>
  <c r="E83" i="2"/>
  <c r="C72" i="2"/>
  <c r="E72" i="2"/>
  <c r="C60" i="2"/>
  <c r="E60" i="2"/>
  <c r="C54" i="2"/>
  <c r="E54" i="2"/>
  <c r="C48" i="2"/>
  <c r="E48" i="2"/>
  <c r="E43" i="2"/>
  <c r="C43" i="2"/>
  <c r="E35" i="2"/>
  <c r="C35" i="2"/>
  <c r="C46" i="2"/>
  <c r="E46" i="2"/>
  <c r="C38" i="2"/>
  <c r="E38" i="2"/>
  <c r="C30" i="2"/>
  <c r="E30" i="2"/>
  <c r="C260" i="2"/>
  <c r="E260" i="2"/>
  <c r="E360" i="2"/>
  <c r="C360" i="2"/>
  <c r="E336" i="2"/>
  <c r="C336" i="2"/>
  <c r="E320" i="2"/>
  <c r="C320" i="2"/>
  <c r="E296" i="2"/>
  <c r="C296" i="2"/>
  <c r="E270" i="2"/>
  <c r="C270" i="2"/>
  <c r="E187" i="2"/>
  <c r="C187" i="2"/>
  <c r="C335" i="2"/>
  <c r="E335" i="2"/>
  <c r="C311" i="2"/>
  <c r="E311" i="2"/>
  <c r="C287" i="2"/>
  <c r="E287" i="2"/>
  <c r="C273" i="2"/>
  <c r="E273" i="2"/>
  <c r="E249" i="2"/>
  <c r="C249" i="2"/>
  <c r="C217" i="2"/>
  <c r="E217" i="2"/>
  <c r="C157" i="2"/>
  <c r="E157" i="2"/>
  <c r="C180" i="2"/>
  <c r="E180" i="2"/>
  <c r="C232" i="2"/>
  <c r="E232" i="2"/>
  <c r="C192" i="2"/>
  <c r="E192" i="2"/>
  <c r="E181" i="2"/>
  <c r="C181" i="2"/>
  <c r="C145" i="2"/>
  <c r="E145" i="2"/>
  <c r="C154" i="2"/>
  <c r="E154" i="2"/>
  <c r="E138" i="2"/>
  <c r="C138" i="2"/>
  <c r="C123" i="2"/>
  <c r="E123" i="2"/>
  <c r="C375" i="2"/>
  <c r="E375" i="2"/>
  <c r="C359" i="2"/>
  <c r="E359" i="2"/>
  <c r="E195" i="2"/>
  <c r="C195" i="2"/>
  <c r="C373" i="2"/>
  <c r="E373" i="2"/>
  <c r="C357" i="2"/>
  <c r="E357" i="2"/>
  <c r="E370" i="2"/>
  <c r="C370" i="2"/>
  <c r="E362" i="2"/>
  <c r="C362" i="2"/>
  <c r="E354" i="2"/>
  <c r="C354" i="2"/>
  <c r="E346" i="2"/>
  <c r="C346" i="2"/>
  <c r="E338" i="2"/>
  <c r="C338" i="2"/>
  <c r="E330" i="2"/>
  <c r="C330" i="2"/>
  <c r="E322" i="2"/>
  <c r="C322" i="2"/>
  <c r="E314" i="2"/>
  <c r="C314" i="2"/>
  <c r="E306" i="2"/>
  <c r="C306" i="2"/>
  <c r="E298" i="2"/>
  <c r="C298" i="2"/>
  <c r="E290" i="2"/>
  <c r="C290" i="2"/>
  <c r="E282" i="2"/>
  <c r="C282" i="2"/>
  <c r="E274" i="2"/>
  <c r="C274" i="2"/>
  <c r="E191" i="2"/>
  <c r="C191" i="2"/>
  <c r="C264" i="2"/>
  <c r="E264" i="2"/>
  <c r="C207" i="2"/>
  <c r="E207" i="2"/>
  <c r="C353" i="2"/>
  <c r="E353" i="2"/>
  <c r="C345" i="2"/>
  <c r="E345" i="2"/>
  <c r="C337" i="2"/>
  <c r="E337" i="2"/>
  <c r="C329" i="2"/>
  <c r="E329" i="2"/>
  <c r="C321" i="2"/>
  <c r="E321" i="2"/>
  <c r="C313" i="2"/>
  <c r="E313" i="2"/>
  <c r="C305" i="2"/>
  <c r="E305" i="2"/>
  <c r="C297" i="2"/>
  <c r="E297" i="2"/>
  <c r="C289" i="2"/>
  <c r="E289" i="2"/>
  <c r="C281" i="2"/>
  <c r="E281" i="2"/>
  <c r="C266" i="2"/>
  <c r="E266" i="2"/>
  <c r="C168" i="2"/>
  <c r="E168" i="2"/>
  <c r="C267" i="2"/>
  <c r="E267" i="2"/>
  <c r="C259" i="2"/>
  <c r="E259" i="2"/>
  <c r="E251" i="2"/>
  <c r="C251" i="2"/>
  <c r="E243" i="2"/>
  <c r="C243" i="2"/>
  <c r="E235" i="2"/>
  <c r="C235" i="2"/>
  <c r="E224" i="2"/>
  <c r="C224" i="2"/>
  <c r="E208" i="2"/>
  <c r="C208" i="2"/>
  <c r="C190" i="2"/>
  <c r="E190" i="2"/>
  <c r="C166" i="2"/>
  <c r="E166" i="2"/>
  <c r="C219" i="2"/>
  <c r="E219" i="2"/>
  <c r="C203" i="2"/>
  <c r="E203" i="2"/>
  <c r="E189" i="2"/>
  <c r="C189" i="2"/>
  <c r="C143" i="2"/>
  <c r="E143" i="2"/>
  <c r="C242" i="2"/>
  <c r="E242" i="2"/>
  <c r="C234" i="2"/>
  <c r="E234" i="2"/>
  <c r="E228" i="2"/>
  <c r="C228" i="2"/>
  <c r="E212" i="2"/>
  <c r="C212" i="2"/>
  <c r="C196" i="2"/>
  <c r="E196" i="2"/>
  <c r="C170" i="2"/>
  <c r="E170" i="2"/>
  <c r="E151" i="2"/>
  <c r="C151" i="2"/>
  <c r="E183" i="2"/>
  <c r="C183" i="2"/>
  <c r="E175" i="2"/>
  <c r="C175" i="2"/>
  <c r="E167" i="2"/>
  <c r="C167" i="2"/>
  <c r="C153" i="2"/>
  <c r="E153" i="2"/>
  <c r="E57" i="2"/>
  <c r="C57" i="2"/>
  <c r="C74" i="2"/>
  <c r="E74" i="2"/>
  <c r="C156" i="2"/>
  <c r="E156" i="2"/>
  <c r="C148" i="2"/>
  <c r="E148" i="2"/>
  <c r="E140" i="2"/>
  <c r="C140" i="2"/>
  <c r="E132" i="2"/>
  <c r="C132" i="2"/>
  <c r="E124" i="2"/>
  <c r="C124" i="2"/>
  <c r="E103" i="2"/>
  <c r="C103" i="2"/>
  <c r="C97" i="2"/>
  <c r="E97" i="2"/>
  <c r="C133" i="2"/>
  <c r="E133" i="2"/>
  <c r="C125" i="2"/>
  <c r="E125" i="2"/>
  <c r="C115" i="2"/>
  <c r="E115" i="2"/>
  <c r="C58" i="2"/>
  <c r="E58" i="2"/>
  <c r="E112" i="2"/>
  <c r="C112" i="2"/>
  <c r="E104" i="2"/>
  <c r="C104" i="2"/>
  <c r="E96" i="2"/>
  <c r="C96" i="2"/>
  <c r="E88" i="2"/>
  <c r="C88" i="2"/>
  <c r="C76" i="2"/>
  <c r="E76" i="2"/>
  <c r="C78" i="2"/>
  <c r="E78" i="2"/>
  <c r="C62" i="2"/>
  <c r="E62" i="2"/>
  <c r="C89" i="2"/>
  <c r="E89" i="2"/>
  <c r="C81" i="2"/>
  <c r="E81" i="2"/>
  <c r="E71" i="2"/>
  <c r="C71" i="2"/>
  <c r="E59" i="2"/>
  <c r="C59" i="2"/>
  <c r="E53" i="2"/>
  <c r="C53" i="2"/>
  <c r="E49" i="2"/>
  <c r="C49" i="2"/>
  <c r="E41" i="2"/>
  <c r="C41" i="2"/>
  <c r="E33" i="2"/>
  <c r="C33" i="2"/>
  <c r="C44" i="2"/>
  <c r="E44" i="2"/>
  <c r="C36" i="2"/>
  <c r="E36" i="2"/>
  <c r="C28" i="2"/>
  <c r="E28" i="2"/>
  <c r="E19" i="2"/>
  <c r="E22" i="2"/>
  <c r="E23" i="2"/>
  <c r="E24" i="2"/>
  <c r="E27" i="2"/>
  <c r="E21" i="2"/>
  <c r="E25" i="2"/>
  <c r="E20" i="2"/>
  <c r="E18" i="2"/>
  <c r="D18" i="2"/>
  <c r="I18" i="2" s="1"/>
  <c r="E26" i="2"/>
  <c r="C18" i="2"/>
  <c r="C19" i="2"/>
  <c r="C20" i="2"/>
  <c r="K18" i="2" l="1"/>
  <c r="C21" i="2"/>
  <c r="C22" i="2" l="1"/>
  <c r="C23" i="2" l="1"/>
  <c r="C24" i="2" l="1"/>
  <c r="C25" i="2" l="1"/>
  <c r="C26" i="2"/>
  <c r="C27" i="2" l="1"/>
  <c r="F18" i="2" l="1"/>
  <c r="G18" i="2" l="1"/>
  <c r="H18" i="2" s="1"/>
  <c r="J18" i="2" s="1"/>
  <c r="D19" i="2" l="1"/>
  <c r="F19" i="2" s="1"/>
  <c r="I19" i="2" l="1"/>
  <c r="G19" i="2"/>
  <c r="K19" i="2" l="1"/>
  <c r="H19" i="2"/>
  <c r="J19" i="2" s="1"/>
  <c r="D20" i="2" l="1"/>
  <c r="I20" i="2" s="1"/>
  <c r="F20" i="2" l="1"/>
  <c r="K20" i="2"/>
  <c r="G20" i="2" l="1"/>
  <c r="H20" i="2" s="1"/>
  <c r="J20" i="2" s="1"/>
  <c r="D21" i="2" l="1"/>
  <c r="I21" i="2" s="1"/>
  <c r="K21" i="2" s="1"/>
  <c r="F21" i="2" l="1"/>
  <c r="G21" i="2" s="1"/>
  <c r="H21" i="2" s="1"/>
  <c r="J21" i="2" s="1"/>
  <c r="D22" i="2" l="1"/>
  <c r="I22" i="2" s="1"/>
  <c r="K22" i="2" s="1"/>
  <c r="F22" i="2" l="1"/>
  <c r="G22" i="2" s="1"/>
  <c r="H22" i="2" s="1"/>
  <c r="J22" i="2" s="1"/>
  <c r="D23" i="2" l="1"/>
  <c r="F23" i="2" s="1"/>
  <c r="G23" i="2" s="1"/>
  <c r="I23" i="2" l="1"/>
  <c r="H23" i="2" s="1"/>
  <c r="J23" i="2" s="1"/>
  <c r="D24" i="2" s="1"/>
  <c r="F24" i="2" s="1"/>
  <c r="K23" i="2" l="1"/>
  <c r="I24" i="2"/>
  <c r="K24" i="2" s="1"/>
  <c r="G24" i="2"/>
  <c r="H24" i="2" l="1"/>
  <c r="J24" i="2" s="1"/>
  <c r="D25" i="2" s="1"/>
  <c r="F25" i="2" s="1"/>
  <c r="I25" i="2" l="1"/>
  <c r="K25" i="2" s="1"/>
  <c r="G25" i="2"/>
  <c r="H25" i="2" l="1"/>
  <c r="J25" i="2" s="1"/>
  <c r="D26" i="2" s="1"/>
  <c r="F26" i="2" s="1"/>
  <c r="I26" i="2" l="1"/>
  <c r="K26" i="2" s="1"/>
  <c r="G26" i="2"/>
  <c r="H26" i="2" l="1"/>
  <c r="J26" i="2" s="1"/>
  <c r="D27" i="2" s="1"/>
  <c r="F27" i="2" s="1"/>
  <c r="I27" i="2" l="1"/>
  <c r="K27" i="2" s="1"/>
  <c r="G27" i="2"/>
  <c r="H27" i="2" l="1"/>
  <c r="J27" i="2" s="1"/>
  <c r="D28" i="2" s="1"/>
  <c r="F28" i="2" s="1"/>
  <c r="I28" i="2" l="1"/>
  <c r="K28" i="2" s="1"/>
  <c r="G28" i="2"/>
  <c r="H28" i="2" l="1"/>
  <c r="J28" i="2" s="1"/>
  <c r="D29" i="2" s="1"/>
  <c r="F29" i="2" s="1"/>
  <c r="I29" i="2" l="1"/>
  <c r="K29" i="2" s="1"/>
  <c r="G29" i="2"/>
  <c r="H29" i="2" l="1"/>
  <c r="J29" i="2" s="1"/>
  <c r="D30" i="2" s="1"/>
  <c r="F30" i="2" l="1"/>
  <c r="I30" i="2"/>
  <c r="K30" i="2" s="1"/>
  <c r="G30" i="2" l="1"/>
  <c r="H30" i="2" l="1"/>
  <c r="J30" i="2" s="1"/>
  <c r="D31" i="2" s="1"/>
  <c r="I31" i="2" l="1"/>
  <c r="K31" i="2" s="1"/>
  <c r="F31" i="2"/>
  <c r="G31" i="2" l="1"/>
  <c r="H31" i="2" l="1"/>
  <c r="J31" i="2" s="1"/>
  <c r="D32" i="2" s="1"/>
  <c r="I32" i="2" l="1"/>
  <c r="K32" i="2" s="1"/>
  <c r="F32" i="2"/>
  <c r="G32" i="2" l="1"/>
  <c r="H32" i="2" l="1"/>
  <c r="J32" i="2" s="1"/>
  <c r="D33" i="2" s="1"/>
  <c r="I33" i="2" l="1"/>
  <c r="K33" i="2" s="1"/>
  <c r="F33" i="2"/>
  <c r="G33" i="2" l="1"/>
  <c r="H33" i="2" l="1"/>
  <c r="J33" i="2" s="1"/>
  <c r="D34" i="2" s="1"/>
  <c r="I34" i="2" l="1"/>
  <c r="K34" i="2" s="1"/>
  <c r="F34" i="2"/>
  <c r="G34" i="2" l="1"/>
  <c r="H34" i="2" l="1"/>
  <c r="J34" i="2" s="1"/>
  <c r="D35" i="2" s="1"/>
  <c r="F35" i="2" l="1"/>
  <c r="I35" i="2"/>
  <c r="K35" i="2" s="1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I40" i="2" l="1"/>
  <c r="K40" i="2" s="1"/>
  <c r="F40" i="2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I42" i="2" l="1"/>
  <c r="K42" i="2" s="1"/>
  <c r="F42" i="2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I45" i="2" l="1"/>
  <c r="K45" i="2" s="1"/>
  <c r="F45" i="2"/>
  <c r="G45" i="2" l="1"/>
  <c r="H45" i="2" s="1"/>
  <c r="J45" i="2" s="1"/>
  <c r="D46" i="2" s="1"/>
  <c r="F46" i="2" l="1"/>
  <c r="I46" i="2"/>
  <c r="K46" i="2" s="1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F48" i="2" l="1"/>
  <c r="I48" i="2"/>
  <c r="K48" i="2" s="1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F51" i="2" l="1"/>
  <c r="I51" i="2"/>
  <c r="K51" i="2" s="1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I53" i="2" l="1"/>
  <c r="K53" i="2" s="1"/>
  <c r="F53" i="2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I61" i="2" l="1"/>
  <c r="K61" i="2" s="1"/>
  <c r="F61" i="2"/>
  <c r="G61" i="2" l="1"/>
  <c r="H61" i="2" s="1"/>
  <c r="J61" i="2" s="1"/>
  <c r="D62" i="2" s="1"/>
  <c r="I62" i="2" l="1"/>
  <c r="K62" i="2" s="1"/>
  <c r="F62" i="2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F65" i="2" l="1"/>
  <c r="I65" i="2"/>
  <c r="K65" i="2" s="1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F67" i="2" l="1"/>
  <c r="I67" i="2"/>
  <c r="K67" i="2" s="1"/>
  <c r="G67" i="2" l="1"/>
  <c r="H67" i="2" s="1"/>
  <c r="J67" i="2" s="1"/>
  <c r="D68" i="2" s="1"/>
  <c r="F68" i="2" l="1"/>
  <c r="I68" i="2"/>
  <c r="K68" i="2" s="1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I74" i="2" l="1"/>
  <c r="K74" i="2" s="1"/>
  <c r="F74" i="2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F80" i="2" l="1"/>
  <c r="I80" i="2"/>
  <c r="K80" i="2" s="1"/>
  <c r="G80" i="2" l="1"/>
  <c r="H80" i="2" s="1"/>
  <c r="J80" i="2" s="1"/>
  <c r="D81" i="2" s="1"/>
  <c r="I81" i="2" l="1"/>
  <c r="K81" i="2" s="1"/>
  <c r="F81" i="2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F87" i="2" l="1"/>
  <c r="I87" i="2"/>
  <c r="K87" i="2" s="1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I102" i="2" l="1"/>
  <c r="K102" i="2" s="1"/>
  <c r="F102" i="2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F108" i="2" l="1"/>
  <c r="I108" i="2"/>
  <c r="K108" i="2" s="1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I111" i="2" l="1"/>
  <c r="K111" i="2" s="1"/>
  <c r="F111" i="2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I113" i="2" l="1"/>
  <c r="K113" i="2" s="1"/>
  <c r="F113" i="2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F117" i="2" l="1"/>
  <c r="I117" i="2"/>
  <c r="K117" i="2" s="1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I123" i="2" l="1"/>
  <c r="K123" i="2" s="1"/>
  <c r="F123" i="2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F125" i="2" l="1"/>
  <c r="I125" i="2"/>
  <c r="K125" i="2" s="1"/>
  <c r="G125" i="2" l="1"/>
  <c r="H125" i="2" s="1"/>
  <c r="J125" i="2" s="1"/>
  <c r="D126" i="2" s="1"/>
  <c r="I126" i="2" l="1"/>
  <c r="K126" i="2" s="1"/>
  <c r="F126" i="2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F129" i="2" l="1"/>
  <c r="I129" i="2"/>
  <c r="K129" i="2" s="1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K131" i="2" s="1"/>
  <c r="F131" i="2"/>
  <c r="G131" i="2" l="1"/>
  <c r="H131" i="2" s="1"/>
  <c r="J131" i="2" s="1"/>
  <c r="D132" i="2" s="1"/>
  <c r="F132" i="2" l="1"/>
  <c r="I132" i="2"/>
  <c r="K132" i="2" s="1"/>
  <c r="G132" i="2" l="1"/>
  <c r="H132" i="2" s="1"/>
  <c r="J132" i="2" s="1"/>
  <c r="D133" i="2" s="1"/>
  <c r="I133" i="2" l="1"/>
  <c r="K133" i="2" s="1"/>
  <c r="F133" i="2"/>
  <c r="G133" i="2" l="1"/>
  <c r="H133" i="2" s="1"/>
  <c r="J133" i="2" s="1"/>
  <c r="D134" i="2" s="1"/>
  <c r="I134" i="2" l="1"/>
  <c r="K134" i="2" s="1"/>
  <c r="F134" i="2"/>
  <c r="G134" i="2" l="1"/>
  <c r="H134" i="2" s="1"/>
  <c r="J134" i="2" s="1"/>
  <c r="D135" i="2" s="1"/>
  <c r="I135" i="2" l="1"/>
  <c r="K135" i="2" s="1"/>
  <c r="F135" i="2"/>
  <c r="G135" i="2" l="1"/>
  <c r="H135" i="2" s="1"/>
  <c r="J135" i="2" s="1"/>
  <c r="D136" i="2" s="1"/>
  <c r="I136" i="2" l="1"/>
  <c r="K136" i="2" s="1"/>
  <c r="F136" i="2"/>
  <c r="G136" i="2" l="1"/>
  <c r="H136" i="2" s="1"/>
  <c r="J136" i="2" s="1"/>
  <c r="D137" i="2" s="1"/>
  <c r="I137" i="2" l="1"/>
  <c r="F137" i="2"/>
  <c r="K137" i="2" l="1"/>
  <c r="G137" i="2"/>
  <c r="H137" i="2" l="1"/>
  <c r="J137" i="2" s="1"/>
  <c r="D138" i="2" s="1"/>
  <c r="I138" i="2" l="1"/>
  <c r="F138" i="2"/>
  <c r="K138" i="2" l="1"/>
  <c r="G138" i="2"/>
  <c r="H138" i="2" l="1"/>
  <c r="J138" i="2" s="1"/>
  <c r="D139" i="2" s="1"/>
  <c r="F139" i="2" l="1"/>
  <c r="I139" i="2"/>
  <c r="G139" i="2" l="1"/>
  <c r="K139" i="2"/>
  <c r="H139" i="2" l="1"/>
  <c r="J139" i="2" s="1"/>
  <c r="D140" i="2" s="1"/>
  <c r="I140" i="2" l="1"/>
  <c r="F140" i="2"/>
  <c r="K140" i="2" l="1"/>
  <c r="G140" i="2"/>
  <c r="H140" i="2" l="1"/>
  <c r="J140" i="2" s="1"/>
  <c r="D141" i="2" s="1"/>
  <c r="F141" i="2" l="1"/>
  <c r="I141" i="2"/>
  <c r="G141" i="2" l="1"/>
  <c r="K141" i="2"/>
  <c r="H141" i="2" l="1"/>
  <c r="J141" i="2" s="1"/>
  <c r="D142" i="2" s="1"/>
  <c r="I142" i="2" l="1"/>
  <c r="F142" i="2"/>
  <c r="K142" i="2" l="1"/>
  <c r="G142" i="2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F146" i="2" l="1"/>
  <c r="I146" i="2"/>
  <c r="K146" i="2" s="1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I148" i="2" l="1"/>
  <c r="K148" i="2" s="1"/>
  <c r="F148" i="2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F154" i="2" l="1"/>
  <c r="I154" i="2"/>
  <c r="K154" i="2" s="1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I156" i="2" l="1"/>
  <c r="K156" i="2" s="1"/>
  <c r="F156" i="2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F159" i="2" l="1"/>
  <c r="I159" i="2"/>
  <c r="K159" i="2" s="1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I165" i="2" l="1"/>
  <c r="K165" i="2" s="1"/>
  <c r="F165" i="2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I167" i="2" l="1"/>
  <c r="K167" i="2" s="1"/>
  <c r="F167" i="2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F171" i="2" l="1"/>
  <c r="I171" i="2"/>
  <c r="K171" i="2" s="1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F173" i="2" l="1"/>
  <c r="I173" i="2"/>
  <c r="K173" i="2" s="1"/>
  <c r="G173" i="2" l="1"/>
  <c r="H173" i="2" s="1"/>
  <c r="J173" i="2" s="1"/>
  <c r="D174" i="2" s="1"/>
  <c r="F174" i="2" l="1"/>
  <c r="I174" i="2"/>
  <c r="K174" i="2" s="1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I177" i="2" l="1"/>
  <c r="K177" i="2" s="1"/>
  <c r="F177" i="2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I179" i="2" l="1"/>
  <c r="K179" i="2" s="1"/>
  <c r="F179" i="2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I182" i="2" l="1"/>
  <c r="K182" i="2" s="1"/>
  <c r="F182" i="2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F185" i="2" l="1"/>
  <c r="I185" i="2"/>
  <c r="K185" i="2" s="1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F188" i="2" l="1"/>
  <c r="I188" i="2"/>
  <c r="K188" i="2" s="1"/>
  <c r="G188" i="2" l="1"/>
  <c r="H188" i="2" s="1"/>
  <c r="J188" i="2" s="1"/>
  <c r="D189" i="2" s="1"/>
  <c r="F189" i="2" l="1"/>
  <c r="I189" i="2"/>
  <c r="K189" i="2" s="1"/>
  <c r="G189" i="2" l="1"/>
  <c r="H189" i="2" s="1"/>
  <c r="J189" i="2" s="1"/>
  <c r="D190" i="2" s="1"/>
  <c r="I190" i="2" l="1"/>
  <c r="K190" i="2" s="1"/>
  <c r="F190" i="2"/>
  <c r="G190" i="2" l="1"/>
  <c r="H190" i="2" s="1"/>
  <c r="J190" i="2" s="1"/>
  <c r="D191" i="2" s="1"/>
  <c r="I191" i="2" l="1"/>
  <c r="K191" i="2" s="1"/>
  <c r="F191" i="2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I194" i="2" l="1"/>
  <c r="K194" i="2" s="1"/>
  <c r="F194" i="2"/>
  <c r="G194" i="2" l="1"/>
  <c r="H194" i="2" s="1"/>
  <c r="J194" i="2" s="1"/>
  <c r="D195" i="2" s="1"/>
  <c r="I195" i="2" l="1"/>
  <c r="K195" i="2" s="1"/>
  <c r="F195" i="2"/>
  <c r="G195" i="2" l="1"/>
  <c r="H195" i="2" s="1"/>
  <c r="J195" i="2" s="1"/>
  <c r="D196" i="2" s="1"/>
  <c r="F196" i="2" l="1"/>
  <c r="I196" i="2"/>
  <c r="K196" i="2" s="1"/>
  <c r="G196" i="2" l="1"/>
  <c r="H196" i="2" s="1"/>
  <c r="J196" i="2" s="1"/>
  <c r="D197" i="2" s="1"/>
  <c r="F197" i="2" l="1"/>
  <c r="I197" i="2"/>
  <c r="K197" i="2" s="1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I199" i="2" l="1"/>
  <c r="K199" i="2" s="1"/>
  <c r="F199" i="2"/>
  <c r="G199" i="2" l="1"/>
  <c r="H199" i="2" s="1"/>
  <c r="J199" i="2" s="1"/>
  <c r="D200" i="2" s="1"/>
  <c r="F200" i="2" l="1"/>
  <c r="I200" i="2"/>
  <c r="K200" i="2" s="1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I202" i="2" l="1"/>
  <c r="K202" i="2" s="1"/>
  <c r="F202" i="2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F205" i="2" l="1"/>
  <c r="I205" i="2"/>
  <c r="K205" i="2" s="1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F207" i="2" l="1"/>
  <c r="I207" i="2"/>
  <c r="K207" i="2" s="1"/>
  <c r="G207" i="2" l="1"/>
  <c r="H207" i="2" s="1"/>
  <c r="J207" i="2" s="1"/>
  <c r="D208" i="2" s="1"/>
  <c r="F208" i="2" l="1"/>
  <c r="I208" i="2"/>
  <c r="K208" i="2" s="1"/>
  <c r="G208" i="2" l="1"/>
  <c r="H208" i="2" s="1"/>
  <c r="J208" i="2" s="1"/>
  <c r="D209" i="2" s="1"/>
  <c r="I209" i="2" l="1"/>
  <c r="K209" i="2" s="1"/>
  <c r="F209" i="2"/>
  <c r="G209" i="2" l="1"/>
  <c r="H209" i="2" s="1"/>
  <c r="J209" i="2" s="1"/>
  <c r="D210" i="2" s="1"/>
  <c r="I210" i="2" l="1"/>
  <c r="K210" i="2" s="1"/>
  <c r="F210" i="2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F215" i="2" l="1"/>
  <c r="I215" i="2"/>
  <c r="K215" i="2" s="1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F222" i="2" l="1"/>
  <c r="I222" i="2"/>
  <c r="K222" i="2" s="1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I225" i="2" l="1"/>
  <c r="K225" i="2" s="1"/>
  <c r="F225" i="2"/>
  <c r="G225" i="2" l="1"/>
  <c r="H225" i="2" s="1"/>
  <c r="J225" i="2" s="1"/>
  <c r="D226" i="2" s="1"/>
  <c r="I226" i="2" l="1"/>
  <c r="K226" i="2" s="1"/>
  <c r="F226" i="2"/>
  <c r="G226" i="2" l="1"/>
  <c r="H226" i="2" s="1"/>
  <c r="J226" i="2" s="1"/>
  <c r="D227" i="2" s="1"/>
  <c r="I227" i="2" l="1"/>
  <c r="K227" i="2" s="1"/>
  <c r="F227" i="2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I230" i="2" l="1"/>
  <c r="K230" i="2" s="1"/>
  <c r="F230" i="2"/>
  <c r="G230" i="2" l="1"/>
  <c r="H230" i="2" s="1"/>
  <c r="J230" i="2" s="1"/>
  <c r="D231" i="2" s="1"/>
  <c r="F231" i="2" l="1"/>
  <c r="I231" i="2"/>
  <c r="K231" i="2" s="1"/>
  <c r="G231" i="2" l="1"/>
  <c r="H231" i="2" s="1"/>
  <c r="J231" i="2" s="1"/>
  <c r="D232" i="2" s="1"/>
  <c r="F232" i="2" l="1"/>
  <c r="I232" i="2"/>
  <c r="K232" i="2" s="1"/>
  <c r="G232" i="2" l="1"/>
  <c r="H232" i="2" s="1"/>
  <c r="J232" i="2" s="1"/>
  <c r="D233" i="2" s="1"/>
  <c r="F233" i="2" l="1"/>
  <c r="I233" i="2"/>
  <c r="K233" i="2" s="1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F236" i="2" l="1"/>
  <c r="I236" i="2"/>
  <c r="K236" i="2" s="1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I240" i="2" l="1"/>
  <c r="K240" i="2" s="1"/>
  <c r="F240" i="2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I242" i="2" l="1"/>
  <c r="K242" i="2" s="1"/>
  <c r="F242" i="2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F246" i="2" l="1"/>
  <c r="I246" i="2"/>
  <c r="K246" i="2" s="1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I252" i="2" l="1"/>
  <c r="K252" i="2" s="1"/>
  <c r="F252" i="2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F254" i="2" l="1"/>
  <c r="I254" i="2"/>
  <c r="K254" i="2" s="1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I256" i="2" l="1"/>
  <c r="K256" i="2" s="1"/>
  <c r="F256" i="2"/>
  <c r="G256" i="2" l="1"/>
  <c r="H256" i="2" s="1"/>
  <c r="J256" i="2" s="1"/>
  <c r="D257" i="2" s="1"/>
  <c r="I257" i="2" l="1"/>
  <c r="K257" i="2" s="1"/>
  <c r="F257" i="2"/>
  <c r="G257" i="2" l="1"/>
  <c r="H257" i="2" s="1"/>
  <c r="J257" i="2" s="1"/>
  <c r="D258" i="2" s="1"/>
  <c r="F258" i="2" l="1"/>
  <c r="I258" i="2"/>
  <c r="K258" i="2" s="1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F262" i="2" l="1"/>
  <c r="I262" i="2"/>
  <c r="K262" i="2" s="1"/>
  <c r="G262" i="2" l="1"/>
  <c r="H262" i="2" s="1"/>
  <c r="J262" i="2" s="1"/>
  <c r="D263" i="2" s="1"/>
  <c r="F263" i="2" l="1"/>
  <c r="I263" i="2"/>
  <c r="K263" i="2" s="1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I273" i="2" l="1"/>
  <c r="K273" i="2" s="1"/>
  <c r="F273" i="2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I275" i="2" l="1"/>
  <c r="K275" i="2" s="1"/>
  <c r="F275" i="2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F285" i="2" l="1"/>
  <c r="I285" i="2"/>
  <c r="K285" i="2" s="1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F287" i="2" l="1"/>
  <c r="I287" i="2"/>
  <c r="K287" i="2" s="1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I291" i="2" l="1"/>
  <c r="K291" i="2" s="1"/>
  <c r="F291" i="2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I294" i="2" l="1"/>
  <c r="K294" i="2" s="1"/>
  <c r="F294" i="2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I296" i="2" l="1"/>
  <c r="K296" i="2" s="1"/>
  <c r="F296" i="2"/>
  <c r="G296" i="2" l="1"/>
  <c r="H296" i="2" s="1"/>
  <c r="J296" i="2" s="1"/>
  <c r="D297" i="2" s="1"/>
  <c r="F297" i="2" l="1"/>
  <c r="I297" i="2"/>
  <c r="K297" i="2" s="1"/>
  <c r="G297" i="2" l="1"/>
  <c r="H297" i="2" s="1"/>
  <c r="J297" i="2" s="1"/>
  <c r="D298" i="2" s="1"/>
  <c r="I298" i="2" l="1"/>
  <c r="K298" i="2" s="1"/>
  <c r="F298" i="2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F300" i="2" l="1"/>
  <c r="I300" i="2"/>
  <c r="K300" i="2" s="1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F302" i="2" l="1"/>
  <c r="I302" i="2"/>
  <c r="K302" i="2" s="1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F304" i="2" l="1"/>
  <c r="I304" i="2"/>
  <c r="K304" i="2" s="1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 s="1"/>
  <c r="D307" i="2" s="1"/>
  <c r="I307" i="2" l="1"/>
  <c r="K307" i="2" s="1"/>
  <c r="F307" i="2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I311" i="2" l="1"/>
  <c r="K311" i="2" s="1"/>
  <c r="F311" i="2"/>
  <c r="G311" i="2" l="1"/>
  <c r="H311" i="2" s="1"/>
  <c r="J311" i="2" s="1"/>
  <c r="D312" i="2" s="1"/>
  <c r="I312" i="2" l="1"/>
  <c r="K312" i="2" s="1"/>
  <c r="F312" i="2"/>
  <c r="G312" i="2" l="1"/>
  <c r="H312" i="2" s="1"/>
  <c r="J312" i="2" s="1"/>
  <c r="D313" i="2" s="1"/>
  <c r="F313" i="2" l="1"/>
  <c r="I313" i="2"/>
  <c r="K313" i="2" s="1"/>
  <c r="G313" i="2" l="1"/>
  <c r="H313" i="2" s="1"/>
  <c r="J313" i="2" s="1"/>
  <c r="D314" i="2" s="1"/>
  <c r="I314" i="2" l="1"/>
  <c r="K314" i="2" s="1"/>
  <c r="F314" i="2"/>
  <c r="G314" i="2" l="1"/>
  <c r="H314" i="2" s="1"/>
  <c r="J314" i="2" s="1"/>
  <c r="D315" i="2" s="1"/>
  <c r="I315" i="2" l="1"/>
  <c r="K315" i="2" s="1"/>
  <c r="F315" i="2"/>
  <c r="G315" i="2" l="1"/>
  <c r="H315" i="2" s="1"/>
  <c r="J315" i="2" s="1"/>
  <c r="D316" i="2" s="1"/>
  <c r="I316" i="2" l="1"/>
  <c r="K316" i="2" s="1"/>
  <c r="F316" i="2"/>
  <c r="G316" i="2" l="1"/>
  <c r="H316" i="2" s="1"/>
  <c r="J316" i="2" s="1"/>
  <c r="D317" i="2" s="1"/>
  <c r="F317" i="2" l="1"/>
  <c r="I317" i="2"/>
  <c r="K317" i="2" s="1"/>
  <c r="G317" i="2" l="1"/>
  <c r="H317" i="2" s="1"/>
  <c r="J317" i="2" s="1"/>
  <c r="D318" i="2" s="1"/>
  <c r="I318" i="2" l="1"/>
  <c r="K318" i="2" s="1"/>
  <c r="F318" i="2"/>
  <c r="G318" i="2" l="1"/>
  <c r="H318" i="2" s="1"/>
  <c r="J318" i="2" s="1"/>
  <c r="D319" i="2" s="1"/>
  <c r="F319" i="2" l="1"/>
  <c r="I319" i="2"/>
  <c r="K319" i="2" s="1"/>
  <c r="G319" i="2" l="1"/>
  <c r="H319" i="2" s="1"/>
  <c r="J319" i="2" s="1"/>
  <c r="D320" i="2" s="1"/>
  <c r="I320" i="2" l="1"/>
  <c r="K320" i="2" s="1"/>
  <c r="F320" i="2"/>
  <c r="G320" i="2" l="1"/>
  <c r="H320" i="2" s="1"/>
  <c r="J320" i="2" s="1"/>
  <c r="D321" i="2" s="1"/>
  <c r="I321" i="2" l="1"/>
  <c r="K321" i="2" s="1"/>
  <c r="F321" i="2"/>
  <c r="G321" i="2" l="1"/>
  <c r="H321" i="2" s="1"/>
  <c r="J321" i="2" s="1"/>
  <c r="D322" i="2" s="1"/>
  <c r="I322" i="2" l="1"/>
  <c r="K322" i="2" s="1"/>
  <c r="F322" i="2"/>
  <c r="G322" i="2" l="1"/>
  <c r="H322" i="2" s="1"/>
  <c r="J322" i="2" s="1"/>
  <c r="D323" i="2" s="1"/>
  <c r="I323" i="2" l="1"/>
  <c r="K323" i="2" s="1"/>
  <c r="F323" i="2"/>
  <c r="G323" i="2" l="1"/>
  <c r="H323" i="2" s="1"/>
  <c r="J323" i="2" s="1"/>
  <c r="D324" i="2" s="1"/>
  <c r="I324" i="2" l="1"/>
  <c r="K324" i="2" s="1"/>
  <c r="F324" i="2"/>
  <c r="G324" i="2" l="1"/>
  <c r="H324" i="2" s="1"/>
  <c r="J324" i="2" s="1"/>
  <c r="D325" i="2" s="1"/>
  <c r="I325" i="2" l="1"/>
  <c r="K325" i="2" s="1"/>
  <c r="F325" i="2"/>
  <c r="G325" i="2" l="1"/>
  <c r="H325" i="2" s="1"/>
  <c r="J325" i="2" s="1"/>
  <c r="D326" i="2" s="1"/>
  <c r="I326" i="2" l="1"/>
  <c r="K326" i="2" s="1"/>
  <c r="F326" i="2"/>
  <c r="G326" i="2" l="1"/>
  <c r="H326" i="2" s="1"/>
  <c r="J326" i="2" s="1"/>
  <c r="D327" i="2" s="1"/>
  <c r="I327" i="2" l="1"/>
  <c r="K327" i="2" s="1"/>
  <c r="F327" i="2"/>
  <c r="G327" i="2" l="1"/>
  <c r="H327" i="2" s="1"/>
  <c r="J327" i="2" s="1"/>
  <c r="D328" i="2" s="1"/>
  <c r="I328" i="2" l="1"/>
  <c r="K328" i="2" s="1"/>
  <c r="F328" i="2"/>
  <c r="G328" i="2" l="1"/>
  <c r="H328" i="2" s="1"/>
  <c r="J328" i="2" s="1"/>
  <c r="D329" i="2" s="1"/>
  <c r="F329" i="2" l="1"/>
  <c r="I329" i="2"/>
  <c r="K329" i="2" s="1"/>
  <c r="G329" i="2" l="1"/>
  <c r="H329" i="2" s="1"/>
  <c r="J329" i="2" s="1"/>
  <c r="D330" i="2" s="1"/>
  <c r="I330" i="2" l="1"/>
  <c r="K330" i="2" s="1"/>
  <c r="F330" i="2"/>
  <c r="G330" i="2" l="1"/>
  <c r="H330" i="2" s="1"/>
  <c r="J330" i="2" s="1"/>
  <c r="D331" i="2" s="1"/>
  <c r="I331" i="2" l="1"/>
  <c r="K331" i="2" s="1"/>
  <c r="F331" i="2"/>
  <c r="G331" i="2" l="1"/>
  <c r="H331" i="2" s="1"/>
  <c r="J331" i="2" s="1"/>
  <c r="D332" i="2" s="1"/>
  <c r="F332" i="2" l="1"/>
  <c r="I332" i="2"/>
  <c r="K332" i="2" s="1"/>
  <c r="G332" i="2" l="1"/>
  <c r="H332" i="2" s="1"/>
  <c r="J332" i="2" s="1"/>
  <c r="D333" i="2" s="1"/>
  <c r="I333" i="2" l="1"/>
  <c r="K333" i="2" s="1"/>
  <c r="F333" i="2"/>
  <c r="G333" i="2" l="1"/>
  <c r="H333" i="2" s="1"/>
  <c r="J333" i="2" s="1"/>
  <c r="D334" i="2" s="1"/>
  <c r="F334" i="2" l="1"/>
  <c r="I334" i="2"/>
  <c r="K334" i="2" s="1"/>
  <c r="G334" i="2" l="1"/>
  <c r="H334" i="2" s="1"/>
  <c r="J334" i="2" s="1"/>
  <c r="D335" i="2" s="1"/>
  <c r="F335" i="2" l="1"/>
  <c r="I335" i="2"/>
  <c r="K335" i="2" s="1"/>
  <c r="G335" i="2" l="1"/>
  <c r="H335" i="2" s="1"/>
  <c r="J335" i="2" s="1"/>
  <c r="D336" i="2" s="1"/>
  <c r="I336" i="2" l="1"/>
  <c r="K336" i="2" s="1"/>
  <c r="F336" i="2"/>
  <c r="G336" i="2" l="1"/>
  <c r="H336" i="2" s="1"/>
  <c r="J336" i="2" s="1"/>
  <c r="D337" i="2" s="1"/>
  <c r="I337" i="2" l="1"/>
  <c r="K337" i="2" s="1"/>
  <c r="F337" i="2"/>
  <c r="G337" i="2" l="1"/>
  <c r="H337" i="2" s="1"/>
  <c r="J337" i="2" s="1"/>
  <c r="D338" i="2" s="1"/>
  <c r="I338" i="2" l="1"/>
  <c r="K338" i="2" s="1"/>
  <c r="F338" i="2"/>
  <c r="G338" i="2" l="1"/>
  <c r="H338" i="2" s="1"/>
  <c r="J338" i="2" s="1"/>
  <c r="D339" i="2" s="1"/>
  <c r="I339" i="2" l="1"/>
  <c r="K339" i="2" s="1"/>
  <c r="F339" i="2"/>
  <c r="G339" i="2" l="1"/>
  <c r="H339" i="2" s="1"/>
  <c r="J339" i="2" s="1"/>
  <c r="D340" i="2" s="1"/>
  <c r="I340" i="2" l="1"/>
  <c r="K340" i="2" s="1"/>
  <c r="F340" i="2"/>
  <c r="G340" i="2" l="1"/>
  <c r="H340" i="2" s="1"/>
  <c r="J340" i="2" s="1"/>
  <c r="D341" i="2" s="1"/>
  <c r="I341" i="2" l="1"/>
  <c r="K341" i="2" s="1"/>
  <c r="F341" i="2"/>
  <c r="G341" i="2" l="1"/>
  <c r="H341" i="2" s="1"/>
  <c r="J341" i="2" s="1"/>
  <c r="D342" i="2" s="1"/>
  <c r="I342" i="2" l="1"/>
  <c r="K342" i="2" s="1"/>
  <c r="F342" i="2"/>
  <c r="G342" i="2" l="1"/>
  <c r="H342" i="2" s="1"/>
  <c r="J342" i="2" s="1"/>
  <c r="D343" i="2" s="1"/>
  <c r="F343" i="2" l="1"/>
  <c r="I343" i="2"/>
  <c r="K343" i="2" s="1"/>
  <c r="G343" i="2" l="1"/>
  <c r="H343" i="2" s="1"/>
  <c r="J343" i="2" s="1"/>
  <c r="D344" i="2" s="1"/>
  <c r="I344" i="2" l="1"/>
  <c r="K344" i="2" s="1"/>
  <c r="F344" i="2"/>
  <c r="G344" i="2" l="1"/>
  <c r="H344" i="2" s="1"/>
  <c r="J344" i="2" s="1"/>
  <c r="D345" i="2" s="1"/>
  <c r="F345" i="2" l="1"/>
  <c r="I345" i="2"/>
  <c r="K345" i="2" s="1"/>
  <c r="G345" i="2" l="1"/>
  <c r="H345" i="2" s="1"/>
  <c r="J345" i="2" s="1"/>
  <c r="D346" i="2" s="1"/>
  <c r="I346" i="2" l="1"/>
  <c r="K346" i="2" s="1"/>
  <c r="F346" i="2"/>
  <c r="G346" i="2" l="1"/>
  <c r="H346" i="2" s="1"/>
  <c r="J346" i="2" s="1"/>
  <c r="D347" i="2" s="1"/>
  <c r="I347" i="2" l="1"/>
  <c r="K347" i="2" s="1"/>
  <c r="F347" i="2"/>
  <c r="G347" i="2" l="1"/>
  <c r="H347" i="2" s="1"/>
  <c r="J347" i="2" s="1"/>
  <c r="D348" i="2" s="1"/>
  <c r="I348" i="2" l="1"/>
  <c r="K348" i="2" s="1"/>
  <c r="F348" i="2"/>
  <c r="G348" i="2" l="1"/>
  <c r="H348" i="2" s="1"/>
  <c r="J348" i="2" s="1"/>
  <c r="D349" i="2" s="1"/>
  <c r="F349" i="2" l="1"/>
  <c r="I349" i="2"/>
  <c r="K349" i="2" s="1"/>
  <c r="G349" i="2" l="1"/>
  <c r="H349" i="2" s="1"/>
  <c r="J349" i="2" s="1"/>
  <c r="D350" i="2" s="1"/>
  <c r="I350" i="2" l="1"/>
  <c r="K350" i="2" s="1"/>
  <c r="F350" i="2"/>
  <c r="G350" i="2" l="1"/>
  <c r="H350" i="2" s="1"/>
  <c r="J350" i="2" s="1"/>
  <c r="D351" i="2" s="1"/>
  <c r="F351" i="2" l="1"/>
  <c r="I351" i="2"/>
  <c r="K351" i="2" s="1"/>
  <c r="G351" i="2" l="1"/>
  <c r="H351" i="2" s="1"/>
  <c r="J351" i="2" s="1"/>
  <c r="D352" i="2" s="1"/>
  <c r="I352" i="2" l="1"/>
  <c r="K352" i="2" s="1"/>
  <c r="F352" i="2"/>
  <c r="G352" i="2" l="1"/>
  <c r="H352" i="2" s="1"/>
  <c r="J352" i="2" s="1"/>
  <c r="D353" i="2" s="1"/>
  <c r="I353" i="2" l="1"/>
  <c r="K353" i="2" s="1"/>
  <c r="F353" i="2"/>
  <c r="G353" i="2" l="1"/>
  <c r="H353" i="2" s="1"/>
  <c r="J353" i="2" s="1"/>
  <c r="D354" i="2" s="1"/>
  <c r="I354" i="2" l="1"/>
  <c r="K354" i="2" s="1"/>
  <c r="F354" i="2"/>
  <c r="G354" i="2" l="1"/>
  <c r="H354" i="2" s="1"/>
  <c r="J354" i="2" s="1"/>
  <c r="D355" i="2" s="1"/>
  <c r="F355" i="2" l="1"/>
  <c r="I355" i="2"/>
  <c r="K355" i="2" s="1"/>
  <c r="G355" i="2" l="1"/>
  <c r="H355" i="2" s="1"/>
  <c r="J355" i="2" s="1"/>
  <c r="D356" i="2" s="1"/>
  <c r="I356" i="2" l="1"/>
  <c r="K356" i="2" s="1"/>
  <c r="F356" i="2"/>
  <c r="G356" i="2" l="1"/>
  <c r="H356" i="2" s="1"/>
  <c r="J356" i="2" s="1"/>
  <c r="D357" i="2" s="1"/>
  <c r="I357" i="2" l="1"/>
  <c r="K357" i="2" s="1"/>
  <c r="F357" i="2"/>
  <c r="G357" i="2" l="1"/>
  <c r="H357" i="2" s="1"/>
  <c r="J357" i="2" s="1"/>
  <c r="D358" i="2" s="1"/>
  <c r="I358" i="2" l="1"/>
  <c r="K358" i="2" s="1"/>
  <c r="F358" i="2"/>
  <c r="G358" i="2" l="1"/>
  <c r="H358" i="2" s="1"/>
  <c r="J358" i="2" s="1"/>
  <c r="D359" i="2" s="1"/>
  <c r="I359" i="2" l="1"/>
  <c r="K359" i="2" s="1"/>
  <c r="F359" i="2"/>
  <c r="G359" i="2" l="1"/>
  <c r="H359" i="2" s="1"/>
  <c r="J359" i="2" s="1"/>
  <c r="D360" i="2" s="1"/>
  <c r="I360" i="2" l="1"/>
  <c r="K360" i="2" s="1"/>
  <c r="F360" i="2"/>
  <c r="G360" i="2" l="1"/>
  <c r="H360" i="2" s="1"/>
  <c r="J360" i="2" s="1"/>
  <c r="D361" i="2" s="1"/>
  <c r="I361" i="2" l="1"/>
  <c r="K361" i="2" s="1"/>
  <c r="F361" i="2"/>
  <c r="G361" i="2" l="1"/>
  <c r="H361" i="2" s="1"/>
  <c r="J361" i="2" s="1"/>
  <c r="D362" i="2" s="1"/>
  <c r="I362" i="2" l="1"/>
  <c r="K362" i="2" s="1"/>
  <c r="F362" i="2"/>
  <c r="G362" i="2" l="1"/>
  <c r="H362" i="2" s="1"/>
  <c r="J362" i="2" s="1"/>
  <c r="D363" i="2" s="1"/>
  <c r="F363" i="2" l="1"/>
  <c r="I363" i="2"/>
  <c r="K363" i="2" s="1"/>
  <c r="G363" i="2" l="1"/>
  <c r="H363" i="2" s="1"/>
  <c r="J363" i="2" s="1"/>
  <c r="D364" i="2" s="1"/>
  <c r="I364" i="2" l="1"/>
  <c r="K364" i="2" s="1"/>
  <c r="F364" i="2"/>
  <c r="G364" i="2" l="1"/>
  <c r="H364" i="2" s="1"/>
  <c r="J364" i="2" s="1"/>
  <c r="D365" i="2" s="1"/>
  <c r="F365" i="2" l="1"/>
  <c r="I365" i="2"/>
  <c r="K365" i="2" s="1"/>
  <c r="G365" i="2" l="1"/>
  <c r="H365" i="2" s="1"/>
  <c r="J365" i="2" s="1"/>
  <c r="D366" i="2" s="1"/>
  <c r="I366" i="2" l="1"/>
  <c r="K366" i="2" s="1"/>
  <c r="F366" i="2"/>
  <c r="G366" i="2" l="1"/>
  <c r="H366" i="2" s="1"/>
  <c r="J366" i="2" s="1"/>
  <c r="D367" i="2" s="1"/>
  <c r="F367" i="2" l="1"/>
  <c r="I367" i="2"/>
  <c r="K367" i="2" s="1"/>
  <c r="G367" i="2" l="1"/>
  <c r="H367" i="2" s="1"/>
  <c r="J367" i="2" s="1"/>
  <c r="D368" i="2" s="1"/>
  <c r="I368" i="2" l="1"/>
  <c r="K368" i="2" s="1"/>
  <c r="F368" i="2"/>
  <c r="G368" i="2" l="1"/>
  <c r="H368" i="2" s="1"/>
  <c r="J368" i="2" s="1"/>
  <c r="D369" i="2" s="1"/>
  <c r="I369" i="2" l="1"/>
  <c r="K369" i="2" s="1"/>
  <c r="F369" i="2"/>
  <c r="G369" i="2" l="1"/>
  <c r="H369" i="2" s="1"/>
  <c r="J369" i="2" s="1"/>
  <c r="D370" i="2" s="1"/>
  <c r="I370" i="2" l="1"/>
  <c r="K370" i="2" s="1"/>
  <c r="F370" i="2"/>
  <c r="G370" i="2" l="1"/>
  <c r="H370" i="2" s="1"/>
  <c r="J370" i="2" s="1"/>
  <c r="D371" i="2" s="1"/>
  <c r="I371" i="2" l="1"/>
  <c r="K371" i="2" s="1"/>
  <c r="F371" i="2"/>
  <c r="G371" i="2" l="1"/>
  <c r="H371" i="2" s="1"/>
  <c r="J371" i="2" s="1"/>
  <c r="D372" i="2" s="1"/>
  <c r="I372" i="2" l="1"/>
  <c r="K372" i="2" s="1"/>
  <c r="F372" i="2"/>
  <c r="G372" i="2" l="1"/>
  <c r="H372" i="2" s="1"/>
  <c r="J372" i="2" s="1"/>
  <c r="D373" i="2" s="1"/>
  <c r="I373" i="2" l="1"/>
  <c r="K373" i="2" s="1"/>
  <c r="F373" i="2"/>
  <c r="G373" i="2" l="1"/>
  <c r="H373" i="2" s="1"/>
  <c r="J373" i="2" s="1"/>
  <c r="D374" i="2" s="1"/>
  <c r="I374" i="2" l="1"/>
  <c r="K374" i="2" s="1"/>
  <c r="F374" i="2"/>
  <c r="G374" i="2" l="1"/>
  <c r="H374" i="2" s="1"/>
  <c r="J374" i="2" s="1"/>
  <c r="D375" i="2" s="1"/>
  <c r="I375" i="2" l="1"/>
  <c r="K375" i="2" s="1"/>
  <c r="F375" i="2"/>
  <c r="G375" i="2" l="1"/>
  <c r="H375" i="2" s="1"/>
  <c r="J375" i="2" s="1"/>
  <c r="D376" i="2" s="1"/>
  <c r="I376" i="2" l="1"/>
  <c r="K376" i="2" s="1"/>
  <c r="F376" i="2"/>
  <c r="G376" i="2" l="1"/>
  <c r="H376" i="2" s="1"/>
  <c r="J376" i="2" s="1"/>
  <c r="D377" i="2" s="1"/>
  <c r="I377" i="2" l="1"/>
  <c r="L14" i="2" s="1"/>
  <c r="F377" i="2"/>
  <c r="L13" i="2" s="1"/>
  <c r="G377" i="2" l="1"/>
  <c r="K377" i="2"/>
  <c r="H377" i="2" l="1"/>
  <c r="J377" i="2" s="1"/>
  <c r="L11" i="2" l="1"/>
  <c r="L12" i="2" s="1"/>
</calcChain>
</file>

<file path=xl/sharedStrings.xml><?xml version="1.0" encoding="utf-8"?>
<sst xmlns="http://schemas.openxmlformats.org/spreadsheetml/2006/main" count="36" uniqueCount="36">
  <si>
    <t>Loan amount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</si>
  <si>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</si>
  <si>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</si>
  <si>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</si>
  <si>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</si>
  <si>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</si>
  <si>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</si>
  <si>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ENTER VALUES</t>
  </si>
  <si>
    <t>LOAN SUMMARY</t>
  </si>
  <si>
    <t>LENDER NAME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</si>
  <si>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</si>
  <si>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</si>
  <si>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</si>
  <si>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</si>
  <si>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</si>
  <si>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</si>
  <si>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</si>
  <si>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</si>
  <si>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</si>
  <si>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</si>
  <si>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Interest rate</t>
  </si>
  <si>
    <t>Payments made per year</t>
  </si>
  <si>
    <t>Loan term in years</t>
  </si>
  <si>
    <t>Years saved off original loan term</t>
  </si>
  <si>
    <t>Loan repayment start date</t>
  </si>
  <si>
    <t>Loan Amortization Schedule for Farmland</t>
  </si>
  <si>
    <t>Land Details</t>
  </si>
  <si>
    <t>Acres</t>
  </si>
  <si>
    <t>Price Per Acre</t>
  </si>
  <si>
    <t>Cash Rent</t>
  </si>
  <si>
    <t>Tax</t>
  </si>
  <si>
    <t>Cuming, Nebraska</t>
  </si>
  <si>
    <t>Return</t>
  </si>
  <si>
    <t>Annual Profit</t>
  </si>
  <si>
    <t>Price of Farm</t>
  </si>
  <si>
    <t>USDA FSA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</si>
</sst>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u/>
      <sz val="12"/>
      <color rgb="FF000064"/>
      <name val="Arial"/>
      <family val="2"/>
      <scheme val="minor"/>
    </font>
    <font>
      <b/>
      <u/>
      <sz val="12"/>
      <color rgb="FF000064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theme="1" tint="0.2499465926084170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394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ck">
        <color rgb="FF155776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2060"/>
      </top>
      <bottom style="thin">
        <color theme="1" tint="0.499984740745262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theme="1" tint="0.499984740745262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2060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 style="thin">
        <color theme="1" tint="0.499984740745262"/>
      </top>
      <bottom style="medium">
        <color rgb="FF002060"/>
      </bottom>
      <diagonal/>
    </border>
    <border>
      <left/>
      <right/>
      <top style="thin">
        <color theme="1" tint="0.499984740745262"/>
      </top>
      <bottom style="medium">
        <color rgb="FF002060"/>
      </bottom>
      <diagonal/>
    </border>
    <border>
      <left/>
      <right style="medium">
        <color rgb="FF002060"/>
      </right>
      <top style="thin">
        <color theme="1" tint="0.499984740745262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 style="thin">
        <color theme="1" tint="0.499984740745262"/>
      </bottom>
      <diagonal/>
    </border>
  </borders>
  <cellStyleXfs count="15">
    <xf numFmtId="0" fontId="0" fillId="0" borderId="0"/>
    <xf numFmtId="0" fontId="2" fillId="0" borderId="4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3" fillId="0" borderId="5" applyNumberFormat="0" applyFill="0" applyProtection="0">
      <alignment vertical="center"/>
    </xf>
    <xf numFmtId="0" fontId="4" fillId="2" borderId="1" applyNumberFormat="0" applyProtection="0">
      <alignment horizontal="right"/>
    </xf>
    <xf numFmtId="0" fontId="6" fillId="0" borderId="1" applyNumberFormat="0" applyProtection="0">
      <alignment vertical="center"/>
    </xf>
    <xf numFmtId="10" fontId="7" fillId="0" borderId="0" applyFont="0" applyFill="0" applyBorder="0" applyAlignment="0" applyProtection="0"/>
    <xf numFmtId="164" fontId="4" fillId="2" borderId="0" applyFont="0" applyFill="0" applyBorder="0" applyAlignment="0" applyProtection="0"/>
    <xf numFmtId="0" fontId="4" fillId="6" borderId="0" applyNumberFormat="0" applyFont="0" applyAlignment="0">
      <alignment horizontal="center" vertical="center" wrapText="1"/>
    </xf>
    <xf numFmtId="0" fontId="8" fillId="5" borderId="0" applyNumberFormat="0" applyBorder="0" applyProtection="0">
      <alignment vertical="center" wrapText="1"/>
    </xf>
    <xf numFmtId="1" fontId="4" fillId="3" borderId="0" applyFont="0" applyFill="0" applyBorder="0" applyAlignment="0"/>
    <xf numFmtId="14" fontId="4" fillId="0" borderId="0" applyFont="0" applyFill="0" applyBorder="0" applyAlignment="0"/>
    <xf numFmtId="164" fontId="4" fillId="2" borderId="0" applyFont="0" applyFill="0" applyBorder="0" applyProtection="0">
      <alignment horizontal="right" indent="2"/>
    </xf>
    <xf numFmtId="0" fontId="8" fillId="4" borderId="0" applyBorder="0" applyProtection="0">
      <alignment horizontal="right" vertical="center" wrapText="1" indent="2"/>
    </xf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10" fillId="7" borderId="0" xfId="14" applyFont="1" applyFill="1"/>
    <xf numFmtId="0" fontId="12" fillId="7" borderId="4" xfId="1" applyFont="1" applyFill="1">
      <alignment vertical="center"/>
    </xf>
    <xf numFmtId="1" fontId="0" fillId="7" borderId="0" xfId="10" applyFont="1" applyFill="1" applyBorder="1" applyAlignment="1">
      <alignment horizontal="left"/>
    </xf>
    <xf numFmtId="14" fontId="0" fillId="7" borderId="0" xfId="11" applyFont="1" applyFill="1" applyBorder="1" applyAlignment="1">
      <alignment horizontal="left"/>
    </xf>
    <xf numFmtId="164" fontId="0" fillId="7" borderId="0" xfId="12" applyFont="1" applyFill="1" applyBorder="1">
      <alignment horizontal="right" indent="2"/>
    </xf>
    <xf numFmtId="0" fontId="0" fillId="7" borderId="0" xfId="0" applyFont="1" applyFill="1"/>
    <xf numFmtId="1" fontId="0" fillId="7" borderId="9" xfId="10" applyFont="1" applyFill="1" applyBorder="1" applyAlignment="1">
      <alignment horizontal="left"/>
    </xf>
    <xf numFmtId="164" fontId="0" fillId="7" borderId="10" xfId="12" applyFont="1" applyFill="1" applyBorder="1">
      <alignment horizontal="right" indent="2"/>
    </xf>
    <xf numFmtId="1" fontId="0" fillId="7" borderId="11" xfId="10" applyFont="1" applyFill="1" applyBorder="1" applyAlignment="1">
      <alignment horizontal="left"/>
    </xf>
    <xf numFmtId="14" fontId="0" fillId="7" borderId="12" xfId="11" applyFont="1" applyFill="1" applyBorder="1" applyAlignment="1">
      <alignment horizontal="left"/>
    </xf>
    <xf numFmtId="164" fontId="0" fillId="7" borderId="12" xfId="12" applyFont="1" applyFill="1" applyBorder="1">
      <alignment horizontal="right" indent="2"/>
    </xf>
    <xf numFmtId="164" fontId="0" fillId="7" borderId="13" xfId="12" applyFont="1" applyFill="1" applyBorder="1">
      <alignment horizontal="right" indent="2"/>
    </xf>
    <xf numFmtId="0" fontId="8" fillId="9" borderId="6" xfId="9" applyFont="1" applyFill="1" applyBorder="1">
      <alignment vertical="center" wrapText="1"/>
    </xf>
    <xf numFmtId="0" fontId="8" fillId="9" borderId="7" xfId="9" applyFont="1" applyFill="1" applyBorder="1">
      <alignment vertical="center" wrapText="1"/>
    </xf>
    <xf numFmtId="0" fontId="8" fillId="9" borderId="8" xfId="9" applyFont="1" applyFill="1" applyBorder="1">
      <alignment vertical="center" wrapText="1"/>
    </xf>
    <xf numFmtId="0" fontId="14" fillId="10" borderId="1" xfId="14" applyFont="1" applyFill="1" applyBorder="1" applyAlignment="1">
      <alignment vertical="center"/>
    </xf>
    <xf numFmtId="0" fontId="13" fillId="10" borderId="14" xfId="5" applyFont="1" applyFill="1" applyBorder="1">
      <alignment vertical="center"/>
    </xf>
    <xf numFmtId="0" fontId="13" fillId="10" borderId="18" xfId="5" applyFont="1" applyFill="1" applyBorder="1">
      <alignment vertical="center"/>
    </xf>
    <xf numFmtId="0" fontId="13" fillId="10" borderId="20" xfId="5" applyFont="1" applyFill="1" applyBorder="1">
      <alignment vertical="center"/>
    </xf>
    <xf numFmtId="0" fontId="13" fillId="10" borderId="20" xfId="5" applyFont="1" applyFill="1" applyBorder="1">
      <alignment vertical="center"/>
    </xf>
    <xf numFmtId="0" fontId="13" fillId="10" borderId="1" xfId="5" applyFont="1" applyFill="1" applyBorder="1">
      <alignment vertical="center"/>
    </xf>
    <xf numFmtId="0" fontId="1" fillId="10" borderId="22" xfId="0" applyFont="1" applyFill="1" applyBorder="1"/>
    <xf numFmtId="0" fontId="1" fillId="10" borderId="0" xfId="0" applyFont="1" applyFill="1" applyBorder="1"/>
    <xf numFmtId="0" fontId="13" fillId="10" borderId="23" xfId="5" applyFont="1" applyFill="1" applyBorder="1">
      <alignment vertical="center"/>
    </xf>
    <xf numFmtId="0" fontId="13" fillId="10" borderId="24" xfId="5" applyFont="1" applyFill="1" applyBorder="1">
      <alignment vertical="center"/>
    </xf>
    <xf numFmtId="0" fontId="8" fillId="9" borderId="15" xfId="2" applyFont="1" applyFill="1" applyBorder="1">
      <alignment vertical="center"/>
    </xf>
    <xf numFmtId="0" fontId="8" fillId="9" borderId="16" xfId="2" applyFont="1" applyFill="1" applyBorder="1">
      <alignment vertical="center"/>
    </xf>
    <xf numFmtId="0" fontId="8" fillId="9" borderId="17" xfId="2" applyFont="1" applyFill="1" applyBorder="1">
      <alignment vertical="center"/>
    </xf>
    <xf numFmtId="0" fontId="8" fillId="9" borderId="26" xfId="2" applyFont="1" applyFill="1" applyBorder="1">
      <alignment vertical="center"/>
    </xf>
    <xf numFmtId="0" fontId="8" fillId="9" borderId="27" xfId="2" applyFont="1" applyFill="1" applyBorder="1">
      <alignment vertical="center"/>
    </xf>
    <xf numFmtId="0" fontId="1" fillId="8" borderId="25" xfId="4" applyFont="1" applyFill="1" applyBorder="1" applyAlignment="1"/>
    <xf numFmtId="164" fontId="1" fillId="8" borderId="19" xfId="7" applyFont="1" applyFill="1" applyBorder="1"/>
    <xf numFmtId="10" fontId="1" fillId="8" borderId="21" xfId="6" applyFont="1" applyFill="1" applyBorder="1" applyAlignment="1">
      <alignment horizontal="right"/>
    </xf>
    <xf numFmtId="1" fontId="1" fillId="8" borderId="19" xfId="10" applyFont="1" applyFill="1" applyBorder="1"/>
    <xf numFmtId="1" fontId="1" fillId="8" borderId="21" xfId="10" applyFont="1" applyFill="1" applyBorder="1"/>
    <xf numFmtId="14" fontId="1" fillId="8" borderId="21" xfId="11" applyFont="1" applyFill="1" applyBorder="1"/>
    <xf numFmtId="0" fontId="1" fillId="8" borderId="19" xfId="0" applyFont="1" applyFill="1" applyBorder="1"/>
    <xf numFmtId="164" fontId="1" fillId="8" borderId="25" xfId="7" applyFont="1" applyFill="1" applyBorder="1"/>
    <xf numFmtId="164" fontId="1" fillId="8" borderId="19" xfId="8" applyNumberFormat="1" applyFont="1" applyFill="1" applyBorder="1" applyAlignment="1"/>
    <xf numFmtId="1" fontId="1" fillId="8" borderId="21" xfId="10" applyFont="1" applyFill="1" applyBorder="1" applyAlignment="1"/>
    <xf numFmtId="4" fontId="1" fillId="8" borderId="21" xfId="8" applyNumberFormat="1" applyFont="1" applyFill="1" applyBorder="1" applyAlignment="1"/>
    <xf numFmtId="164" fontId="1" fillId="8" borderId="21" xfId="8" applyNumberFormat="1" applyFont="1" applyFill="1" applyBorder="1" applyAlignment="1"/>
    <xf numFmtId="0" fontId="13" fillId="10" borderId="28" xfId="5" applyFont="1" applyFill="1" applyBorder="1">
      <alignment vertical="center"/>
    </xf>
    <xf numFmtId="0" fontId="13" fillId="10" borderId="3" xfId="5" applyFont="1" applyFill="1" applyBorder="1">
      <alignment vertical="center"/>
    </xf>
    <xf numFmtId="0" fontId="13" fillId="10" borderId="1" xfId="5" applyFont="1" applyFill="1" applyBorder="1">
      <alignment vertical="center"/>
    </xf>
    <xf numFmtId="0" fontId="11" fillId="10" borderId="23" xfId="3" applyFont="1" applyFill="1" applyBorder="1" applyAlignment="1">
      <alignment horizontal="center" vertical="center"/>
    </xf>
    <xf numFmtId="0" fontId="11" fillId="10" borderId="24" xfId="3" applyFont="1" applyFill="1" applyBorder="1" applyAlignment="1">
      <alignment horizontal="center" vertical="center"/>
    </xf>
    <xf numFmtId="0" fontId="13" fillId="10" borderId="23" xfId="5" applyFont="1" applyFill="1" applyBorder="1">
      <alignment vertical="center"/>
    </xf>
    <xf numFmtId="164" fontId="1" fillId="8" borderId="21" xfId="6" applyNumberFormat="1" applyFont="1" applyFill="1" applyBorder="1" applyAlignment="1">
      <alignment horizontal="right"/>
    </xf>
    <xf numFmtId="0" fontId="14" fillId="10" borderId="24" xfId="14" applyFont="1" applyFill="1" applyBorder="1" applyAlignment="1">
      <alignment vertical="center"/>
    </xf>
    <xf numFmtId="0" fontId="1" fillId="8" borderId="21" xfId="6" applyNumberFormat="1" applyFont="1" applyFill="1" applyBorder="1" applyAlignment="1">
      <alignment horizontal="right"/>
    </xf>
    <xf numFmtId="10" fontId="1" fillId="8" borderId="25" xfId="6" applyNumberFormat="1" applyFont="1" applyFill="1" applyBorder="1" applyAlignment="1">
      <alignment horizontal="right"/>
    </xf>
  </cellXfs>
  <cellStyles count="15">
    <cellStyle name="Amount" xfId="7" xr:uid="{00000000-0005-0000-0000-000000000000}"/>
    <cellStyle name="Date" xfId="11" xr:uid="{00000000-0005-0000-0000-000001000000}"/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Heading 4 Right aligned" xfId="13" xr:uid="{00000000-0005-0000-0000-000007000000}"/>
    <cellStyle name="Hyperlink" xfId="14" builtinId="8" customBuiltin="1"/>
    <cellStyle name="Input" xfId="4" builtinId="20" customBuiltin="1"/>
    <cellStyle name="Loan Summary" xfId="8" xr:uid="{00000000-0005-0000-0000-000009000000}"/>
    <cellStyle name="Normal" xfId="0" builtinId="0" customBuiltin="1"/>
    <cellStyle name="Number" xfId="10" xr:uid="{00000000-0005-0000-0000-00000B000000}"/>
    <cellStyle name="Percent" xfId="6" builtinId="5" customBuiltin="1"/>
    <cellStyle name="Table Amount" xfId="12" xr:uid="{00000000-0005-0000-0000-00000D000000}"/>
  </cellStyles>
  <dxfs count="20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vertAlign val="baseline"/>
        <name val="Arial"/>
        <family val="2"/>
        <scheme val="minor"/>
      </font>
      <fill>
        <patternFill patternType="solid">
          <fgColor indexed="64"/>
          <bgColor rgb="FF002060"/>
        </patternFill>
      </fill>
    </dxf>
    <dxf>
      <font>
        <strike val="0"/>
        <outline val="0"/>
        <shadow val="0"/>
        <vertAlign val="baseline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E399"/>
      <color rgb="FF155776"/>
      <color rgb="FF003399"/>
      <color rgb="FF20394C"/>
      <color rgb="FF000064"/>
      <color rgb="FF1557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104775</xdr:rowOff>
    </xdr:from>
    <xdr:to>
      <xdr:col>10</xdr:col>
      <xdr:colOff>609252</xdr:colOff>
      <xdr:row>5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E6FDAC-CE98-4D55-9A33-CD9A83100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104775"/>
          <a:ext cx="1342677" cy="1143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ymentSchedule" displayName="PaymentSchedule" ref="B17:K377" totalsRowShown="0" headerRowDxfId="1" dataDxfId="2" headerRowCellStyle="Heading 4">
  <tableColumns count="10">
    <tableColumn id="1" xr3:uid="{00000000-0010-0000-0000-000001000000}" name="PMT NO" dataDxfId="12" dataCellStyle="Number">
      <calculatedColumnFormula>IF(LoanIsGood,IF(ROW()-ROW(PaymentSchedule[[#Headers],[PMT NO]])&gt;ScheduledNumberOfPayments,"",ROW()-ROW(PaymentSchedule[[#Headers],[PMT NO]])),"")</calculatedColumnFormula>
    </tableColumn>
    <tableColumn id="2" xr3:uid="{00000000-0010-0000-0000-000002000000}" name="PAYMENT DATE" dataDxfId="11" dataCellStyle="Date">
      <calculatedColumnFormula>IF(PaymentSchedule[[#This Row],[PMT NO]]&lt;&gt;"",EOMONTH(LoanStartDate,ROW(PaymentSchedule[[#This Row],[PMT NO]])-ROW(PaymentSchedule[[#Headers],[PMT NO]])-2)+DAY(LoanStartDate),"")</calculatedColumnFormula>
    </tableColumn>
    <tableColumn id="3" xr3:uid="{00000000-0010-0000-0000-000003000000}" name="BEGINNING BALANCE" dataDxfId="10" dataCellStyle="Table Amount">
      <calculatedColumnFormula>IF(PaymentSchedule[[#This Row],[PMT NO]]&lt;&gt;"",IF(ROW()-ROW(PaymentSchedule[[#Headers],[BEGINNING BALANCE]])=1,LoanAmount,INDEX(PaymentSchedule[ENDING BALANCE],ROW()-ROW(PaymentSchedule[[#Headers],[BEGINNING BALANCE]])-1)),"")</calculatedColumnFormula>
    </tableColumn>
    <tableColumn id="4" xr3:uid="{00000000-0010-0000-0000-000004000000}" name="SCHEDULED PAYMENT" dataDxfId="9" dataCellStyle="Table Amount">
      <calculatedColumnFormula>IF(PaymentSchedule[[#This Row],[PMT NO]]&lt;&gt;"",ScheduledPayment,"")</calculatedColumnFormula>
    </tableColumn>
    <tableColumn id="5" xr3:uid="{00000000-0010-0000-0000-000005000000}" name="EXTRA PAYMENT" dataDxfId="8" dataCellStyle="Table Amount">
      <calculatedColumnFormula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xr3:uid="{00000000-0010-0000-0000-000006000000}" name="TOTAL PAYMENT" dataDxfId="7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xr3:uid="{00000000-0010-0000-0000-000007000000}" name="PRINCIPAL" dataDxfId="6" dataCellStyle="Table Amount">
      <calculatedColumnFormula>IF(PaymentSchedule[[#This Row],[PMT NO]]&lt;&gt;"",PaymentSchedule[[#This Row],[TOTAL PAYMENT]]-PaymentSchedule[[#This Row],[INTEREST]],"")</calculatedColumnFormula>
    </tableColumn>
    <tableColumn id="8" xr3:uid="{00000000-0010-0000-0000-000008000000}" name="INTEREST" dataDxfId="5" dataCellStyle="Table Amount">
      <calculatedColumnFormula>IF(PaymentSchedule[[#This Row],[PMT NO]]&lt;&gt;"",PaymentSchedule[[#This Row],[BEGINNING BALANCE]]*(InterestRate/PaymentsPerYear),"")</calculatedColumnFormula>
    </tableColumn>
    <tableColumn id="9" xr3:uid="{00000000-0010-0000-0000-000009000000}" name="ENDING BALANCE" dataDxfId="4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00000000-0010-0000-0000-00000A000000}" name="CUMULATIVE INTEREST" dataDxfId="3" dataCellStyle="Table Amount">
      <calculatedColumnFormula>IF(PaymentSchedule[[#This Row],[PMT NO]]&lt;&gt;"",SUM(INDEX(PaymentSchedule[INTEREST],1,1):PaymentSchedule[[#This Row],[INTEREST]]),"")</calculatedColumnFormula>
    </tableColumn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5:L377"/>
  <sheetViews>
    <sheetView showGridLines="0" tabSelected="1" zoomScaleNormal="100" workbookViewId="0">
      <pane ySplit="17" topLeftCell="A18" activePane="bottomLeft" state="frozen"/>
      <selection pane="bottomLeft" activeCell="I12" sqref="I12"/>
    </sheetView>
  </sheetViews>
  <sheetFormatPr defaultRowHeight="14.25" x14ac:dyDescent="0.2"/>
  <cols>
    <col min="1" max="1" width="2.625" style="6" customWidth="1"/>
    <col min="2" max="2" width="6.875" style="6" customWidth="1"/>
    <col min="3" max="3" width="15" style="6" customWidth="1"/>
    <col min="4" max="4" width="16.75" style="6" customWidth="1"/>
    <col min="5" max="5" width="13" style="6" bestFit="1" customWidth="1"/>
    <col min="6" max="8" width="15.625" style="6" customWidth="1"/>
    <col min="9" max="9" width="13" style="6" bestFit="1" customWidth="1"/>
    <col min="10" max="10" width="15.625" style="6" customWidth="1"/>
    <col min="11" max="11" width="17.625" style="6" customWidth="1"/>
    <col min="12" max="12" width="10.875" style="6" bestFit="1" customWidth="1"/>
    <col min="13" max="16384" width="9" style="6"/>
  </cols>
  <sheetData>
    <row r="5" spans="2:12" ht="15.75" x14ac:dyDescent="0.25">
      <c r="I5" s="1"/>
    </row>
    <row r="6" spans="2:12" ht="30" customHeight="1" thickBot="1" x14ac:dyDescent="0.25">
      <c r="B6" s="2" t="s">
        <v>25</v>
      </c>
      <c r="C6" s="2"/>
      <c r="D6" s="2"/>
      <c r="E6" s="2"/>
      <c r="F6" s="2"/>
      <c r="G6" s="2"/>
      <c r="H6" s="2"/>
      <c r="I6" s="2"/>
      <c r="J6" s="2"/>
      <c r="K6" s="2"/>
    </row>
    <row r="7" spans="2:12" ht="30" customHeight="1" thickTop="1" thickBot="1" x14ac:dyDescent="0.25"/>
    <row r="8" spans="2:12" ht="20.100000000000001" customHeight="1" x14ac:dyDescent="0.2">
      <c r="B8" s="26" t="s">
        <v>26</v>
      </c>
      <c r="C8" s="27"/>
      <c r="D8" s="28" t="s">
        <v>31</v>
      </c>
      <c r="F8" s="26" t="s">
        <v>7</v>
      </c>
      <c r="G8" s="27"/>
      <c r="H8" s="28"/>
      <c r="J8" s="29" t="s">
        <v>8</v>
      </c>
      <c r="K8" s="30"/>
      <c r="L8" s="28"/>
    </row>
    <row r="9" spans="2:12" ht="14.25" customHeight="1" x14ac:dyDescent="0.2">
      <c r="B9" s="18" t="s">
        <v>34</v>
      </c>
      <c r="C9" s="17"/>
      <c r="D9" s="32">
        <f>D11*D10</f>
        <v>709300</v>
      </c>
      <c r="F9" s="18" t="s">
        <v>0</v>
      </c>
      <c r="G9" s="17"/>
      <c r="H9" s="32">
        <f>D9/2</f>
        <v>354650</v>
      </c>
      <c r="J9" s="43" t="s">
        <v>2</v>
      </c>
      <c r="K9" s="44"/>
      <c r="L9" s="39">
        <f ca="1">IF(LoanIsGood,-PMT(InterestRate/PaymentsPerYear,ScheduledNumberOfPayments,LoanAmount),"")</f>
        <v>3848.8844478684491</v>
      </c>
    </row>
    <row r="10" spans="2:12" ht="15" x14ac:dyDescent="0.2">
      <c r="B10" s="19" t="s">
        <v>27</v>
      </c>
      <c r="C10" s="16"/>
      <c r="D10" s="51">
        <v>100</v>
      </c>
      <c r="F10" s="19" t="s">
        <v>20</v>
      </c>
      <c r="G10" s="16"/>
      <c r="H10" s="33">
        <v>5.5E-2</v>
      </c>
      <c r="J10" s="19" t="s">
        <v>3</v>
      </c>
      <c r="K10" s="45"/>
      <c r="L10" s="40">
        <f ca="1">IF(LoanIsGood,LoanPeriod*PaymentsPerYear,"")</f>
        <v>120</v>
      </c>
    </row>
    <row r="11" spans="2:12" ht="15" x14ac:dyDescent="0.2">
      <c r="B11" s="19" t="s">
        <v>28</v>
      </c>
      <c r="C11" s="16"/>
      <c r="D11" s="49">
        <v>7093</v>
      </c>
      <c r="F11" s="20" t="s">
        <v>22</v>
      </c>
      <c r="G11" s="21"/>
      <c r="H11" s="34">
        <v>10</v>
      </c>
      <c r="J11" s="19" t="s">
        <v>4</v>
      </c>
      <c r="K11" s="45"/>
      <c r="L11" s="40">
        <f ca="1">ActualNumberOfPayments</f>
        <v>77</v>
      </c>
    </row>
    <row r="12" spans="2:12" ht="15" x14ac:dyDescent="0.2">
      <c r="B12" s="19" t="s">
        <v>29</v>
      </c>
      <c r="C12" s="16"/>
      <c r="D12" s="49">
        <v>304</v>
      </c>
      <c r="F12" s="20" t="s">
        <v>21</v>
      </c>
      <c r="G12" s="21"/>
      <c r="H12" s="35">
        <v>12</v>
      </c>
      <c r="J12" s="19" t="s">
        <v>23</v>
      </c>
      <c r="K12" s="45"/>
      <c r="L12" s="41">
        <f ca="1">(L10-L11)/H12</f>
        <v>3.5833333333333335</v>
      </c>
    </row>
    <row r="13" spans="2:12" ht="15" x14ac:dyDescent="0.2">
      <c r="B13" s="19" t="s">
        <v>30</v>
      </c>
      <c r="C13" s="16"/>
      <c r="D13" s="49">
        <f>(0.014*(D11*D10))</f>
        <v>9930.2000000000007</v>
      </c>
      <c r="F13" s="20" t="s">
        <v>24</v>
      </c>
      <c r="G13" s="21"/>
      <c r="H13" s="36">
        <f ca="1">TODAY()</f>
        <v>45261</v>
      </c>
      <c r="J13" s="19" t="s">
        <v>5</v>
      </c>
      <c r="K13" s="45"/>
      <c r="L13" s="42">
        <f ca="1">TotalEarlyPayments</f>
        <v>128005.92813163636</v>
      </c>
    </row>
    <row r="14" spans="2:12" ht="15" x14ac:dyDescent="0.2">
      <c r="B14" s="19" t="s">
        <v>33</v>
      </c>
      <c r="C14" s="16"/>
      <c r="D14" s="49">
        <f>D12*D10-D13</f>
        <v>20469.8</v>
      </c>
      <c r="F14" s="22"/>
      <c r="G14" s="23"/>
      <c r="H14" s="37"/>
      <c r="J14" s="19" t="s">
        <v>6</v>
      </c>
      <c r="K14" s="45"/>
      <c r="L14" s="42">
        <f ca="1">TotalInterest</f>
        <v>65889.188565154327</v>
      </c>
    </row>
    <row r="15" spans="2:12" ht="15.75" thickBot="1" x14ac:dyDescent="0.25">
      <c r="B15" s="48" t="s">
        <v>32</v>
      </c>
      <c r="C15" s="50"/>
      <c r="D15" s="52">
        <f>D14/(D10*D11)</f>
        <v>2.8859156915268573E-2</v>
      </c>
      <c r="F15" s="24" t="s">
        <v>1</v>
      </c>
      <c r="G15" s="25"/>
      <c r="H15" s="38">
        <f>D14/12</f>
        <v>1705.8166666666666</v>
      </c>
      <c r="J15" s="46" t="s">
        <v>9</v>
      </c>
      <c r="K15" s="47"/>
      <c r="L15" s="31" t="s">
        <v>35</v>
      </c>
    </row>
    <row r="16" spans="2:12" ht="15" thickBot="1" x14ac:dyDescent="0.25"/>
    <row r="17" spans="2:11" ht="35.1" customHeight="1" x14ac:dyDescent="0.2">
      <c r="B17" s="13" t="s">
        <v>10</v>
      </c>
      <c r="C17" s="14" t="s">
        <v>11</v>
      </c>
      <c r="D17" s="14" t="s">
        <v>12</v>
      </c>
      <c r="E17" s="14" t="s">
        <v>13</v>
      </c>
      <c r="F17" s="14" t="s">
        <v>14</v>
      </c>
      <c r="G17" s="14" t="s">
        <v>15</v>
      </c>
      <c r="H17" s="14" t="s">
        <v>16</v>
      </c>
      <c r="I17" s="14" t="s">
        <v>17</v>
      </c>
      <c r="J17" s="14" t="s">
        <v>18</v>
      </c>
      <c r="K17" s="15" t="s">
        <v>19</v>
      </c>
    </row>
    <row r="18" spans="2:11" x14ac:dyDescent="0.2">
      <c r="B18" s="7">
        <f ca="1">IF(LoanIsGood,IF(ROW()-ROW(PaymentSchedule[[#Headers],[PMT NO]])&gt;ScheduledNumberOfPayments,"",ROW()-ROW(PaymentSchedule[[#Headers],[PMT NO]])),"")</f>
        <v>1</v>
      </c>
      <c r="C18" s="4">
        <f ca="1">IF(PaymentSchedule[[#This Row],[PMT NO]]&lt;&gt;"",EOMONTH(LoanStartDate,ROW(PaymentSchedule[[#This Row],[PMT NO]])-ROW(PaymentSchedule[[#Headers],[PMT NO]])-2)+DAY(LoanStartDate),"")</f>
        <v>45261</v>
      </c>
      <c r="D18" s="5">
        <f ca="1">IF(PaymentSchedule[[#This Row],[PMT NO]]&lt;&gt;"",IF(ROW()-ROW(PaymentSchedule[[#Headers],[BEGINNING BALANCE]])=1,LoanAmount,INDEX(PaymentSchedule[ENDING BALANCE],ROW()-ROW(PaymentSchedule[[#Headers],[BEGINNING BALANCE]])-1)),"")</f>
        <v>354650</v>
      </c>
      <c r="E18" s="5">
        <f ca="1">IF(PaymentSchedule[[#This Row],[PMT NO]]&lt;&gt;"",ScheduledPayment,"")</f>
        <v>3848.8844478684491</v>
      </c>
      <c r="F18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18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18" s="5">
        <f ca="1">IF(PaymentSchedule[[#This Row],[PMT NO]]&lt;&gt;"",PaymentSchedule[[#This Row],[TOTAL PAYMENT]]-PaymentSchedule[[#This Row],[INTEREST]],"")</f>
        <v>3929.2219478684483</v>
      </c>
      <c r="I18" s="5">
        <f ca="1">IF(PaymentSchedule[[#This Row],[PMT NO]]&lt;&gt;"",PaymentSchedule[[#This Row],[BEGINNING BALANCE]]*(InterestRate/PaymentsPerYear),"")</f>
        <v>1625.4791666666667</v>
      </c>
      <c r="J18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350720.77805213153</v>
      </c>
      <c r="K18" s="8">
        <f ca="1">IF(PaymentSchedule[[#This Row],[PMT NO]]&lt;&gt;"",SUM(INDEX(PaymentSchedule[INTEREST],1,1):PaymentSchedule[[#This Row],[INTEREST]]),"")</f>
        <v>1625.4791666666667</v>
      </c>
    </row>
    <row r="19" spans="2:11" x14ac:dyDescent="0.2">
      <c r="B19" s="7">
        <f ca="1">IF(LoanIsGood,IF(ROW()-ROW(PaymentSchedule[[#Headers],[PMT NO]])&gt;ScheduledNumberOfPayments,"",ROW()-ROW(PaymentSchedule[[#Headers],[PMT NO]])),"")</f>
        <v>2</v>
      </c>
      <c r="C19" s="4">
        <f ca="1">IF(PaymentSchedule[[#This Row],[PMT NO]]&lt;&gt;"",EOMONTH(LoanStartDate,ROW(PaymentSchedule[[#This Row],[PMT NO]])-ROW(PaymentSchedule[[#Headers],[PMT NO]])-2)+DAY(LoanStartDate),"")</f>
        <v>45292</v>
      </c>
      <c r="D19" s="5">
        <f ca="1">IF(PaymentSchedule[[#This Row],[PMT NO]]&lt;&gt;"",IF(ROW()-ROW(PaymentSchedule[[#Headers],[BEGINNING BALANCE]])=1,LoanAmount,INDEX(PaymentSchedule[ENDING BALANCE],ROW()-ROW(PaymentSchedule[[#Headers],[BEGINNING BALANCE]])-1)),"")</f>
        <v>350720.77805213153</v>
      </c>
      <c r="E19" s="5">
        <f ca="1">IF(PaymentSchedule[[#This Row],[PMT NO]]&lt;&gt;"",ScheduledPayment,"")</f>
        <v>3848.8844478684491</v>
      </c>
      <c r="F19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19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19" s="5">
        <f ca="1">IF(PaymentSchedule[[#This Row],[PMT NO]]&lt;&gt;"",PaymentSchedule[[#This Row],[TOTAL PAYMENT]]-PaymentSchedule[[#This Row],[INTEREST]],"")</f>
        <v>3947.2308817961793</v>
      </c>
      <c r="I19" s="5">
        <f ca="1">IF(PaymentSchedule[[#This Row],[PMT NO]]&lt;&gt;"",PaymentSchedule[[#This Row],[BEGINNING BALANCE]]*(InterestRate/PaymentsPerYear),"")</f>
        <v>1607.4702327389361</v>
      </c>
      <c r="J19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346773.54717033537</v>
      </c>
      <c r="K19" s="8">
        <f ca="1">IF(PaymentSchedule[[#This Row],[PMT NO]]&lt;&gt;"",SUM(INDEX(PaymentSchedule[INTEREST],1,1):PaymentSchedule[[#This Row],[INTEREST]]),"")</f>
        <v>3232.9493994056029</v>
      </c>
    </row>
    <row r="20" spans="2:11" x14ac:dyDescent="0.2">
      <c r="B20" s="7">
        <f ca="1">IF(LoanIsGood,IF(ROW()-ROW(PaymentSchedule[[#Headers],[PMT NO]])&gt;ScheduledNumberOfPayments,"",ROW()-ROW(PaymentSchedule[[#Headers],[PMT NO]])),"")</f>
        <v>3</v>
      </c>
      <c r="C20" s="4">
        <f ca="1">IF(PaymentSchedule[[#This Row],[PMT NO]]&lt;&gt;"",EOMONTH(LoanStartDate,ROW(PaymentSchedule[[#This Row],[PMT NO]])-ROW(PaymentSchedule[[#Headers],[PMT NO]])-2)+DAY(LoanStartDate),"")</f>
        <v>45323</v>
      </c>
      <c r="D20" s="5">
        <f ca="1">IF(PaymentSchedule[[#This Row],[PMT NO]]&lt;&gt;"",IF(ROW()-ROW(PaymentSchedule[[#Headers],[BEGINNING BALANCE]])=1,LoanAmount,INDEX(PaymentSchedule[ENDING BALANCE],ROW()-ROW(PaymentSchedule[[#Headers],[BEGINNING BALANCE]])-1)),"")</f>
        <v>346773.54717033537</v>
      </c>
      <c r="E20" s="5">
        <f ca="1">IF(PaymentSchedule[[#This Row],[PMT NO]]&lt;&gt;"",ScheduledPayment,"")</f>
        <v>3848.8844478684491</v>
      </c>
      <c r="F20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20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20" s="5">
        <f ca="1">IF(PaymentSchedule[[#This Row],[PMT NO]]&lt;&gt;"",PaymentSchedule[[#This Row],[TOTAL PAYMENT]]-PaymentSchedule[[#This Row],[INTEREST]],"")</f>
        <v>3965.3223566710781</v>
      </c>
      <c r="I20" s="5">
        <f ca="1">IF(PaymentSchedule[[#This Row],[PMT NO]]&lt;&gt;"",PaymentSchedule[[#This Row],[BEGINNING BALANCE]]*(InterestRate/PaymentsPerYear),"")</f>
        <v>1589.3787578640372</v>
      </c>
      <c r="J20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342808.22481366427</v>
      </c>
      <c r="K20" s="8">
        <f ca="1">IF(PaymentSchedule[[#This Row],[PMT NO]]&lt;&gt;"",SUM(INDEX(PaymentSchedule[INTEREST],1,1):PaymentSchedule[[#This Row],[INTEREST]]),"")</f>
        <v>4822.3281572696396</v>
      </c>
    </row>
    <row r="21" spans="2:11" x14ac:dyDescent="0.2">
      <c r="B21" s="7">
        <f ca="1">IF(LoanIsGood,IF(ROW()-ROW(PaymentSchedule[[#Headers],[PMT NO]])&gt;ScheduledNumberOfPayments,"",ROW()-ROW(PaymentSchedule[[#Headers],[PMT NO]])),"")</f>
        <v>4</v>
      </c>
      <c r="C21" s="4">
        <f ca="1">IF(PaymentSchedule[[#This Row],[PMT NO]]&lt;&gt;"",EOMONTH(LoanStartDate,ROW(PaymentSchedule[[#This Row],[PMT NO]])-ROW(PaymentSchedule[[#Headers],[PMT NO]])-2)+DAY(LoanStartDate),"")</f>
        <v>45352</v>
      </c>
      <c r="D21" s="5">
        <f ca="1">IF(PaymentSchedule[[#This Row],[PMT NO]]&lt;&gt;"",IF(ROW()-ROW(PaymentSchedule[[#Headers],[BEGINNING BALANCE]])=1,LoanAmount,INDEX(PaymentSchedule[ENDING BALANCE],ROW()-ROW(PaymentSchedule[[#Headers],[BEGINNING BALANCE]])-1)),"")</f>
        <v>342808.22481366427</v>
      </c>
      <c r="E21" s="5">
        <f ca="1">IF(PaymentSchedule[[#This Row],[PMT NO]]&lt;&gt;"",ScheduledPayment,"")</f>
        <v>3848.8844478684491</v>
      </c>
      <c r="F21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21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21" s="5">
        <f ca="1">IF(PaymentSchedule[[#This Row],[PMT NO]]&lt;&gt;"",PaymentSchedule[[#This Row],[TOTAL PAYMENT]]-PaymentSchedule[[#This Row],[INTEREST]],"")</f>
        <v>3983.4967508058207</v>
      </c>
      <c r="I21" s="5">
        <f ca="1">IF(PaymentSchedule[[#This Row],[PMT NO]]&lt;&gt;"",PaymentSchedule[[#This Row],[BEGINNING BALANCE]]*(InterestRate/PaymentsPerYear),"")</f>
        <v>1571.2043637292945</v>
      </c>
      <c r="J21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338824.72806285846</v>
      </c>
      <c r="K21" s="8">
        <f ca="1">IF(PaymentSchedule[[#This Row],[PMT NO]]&lt;&gt;"",SUM(INDEX(PaymentSchedule[INTEREST],1,1):PaymentSchedule[[#This Row],[INTEREST]]),"")</f>
        <v>6393.5325209989342</v>
      </c>
    </row>
    <row r="22" spans="2:11" x14ac:dyDescent="0.2">
      <c r="B22" s="7">
        <f ca="1">IF(LoanIsGood,IF(ROW()-ROW(PaymentSchedule[[#Headers],[PMT NO]])&gt;ScheduledNumberOfPayments,"",ROW()-ROW(PaymentSchedule[[#Headers],[PMT NO]])),"")</f>
        <v>5</v>
      </c>
      <c r="C22" s="4">
        <f ca="1">IF(PaymentSchedule[[#This Row],[PMT NO]]&lt;&gt;"",EOMONTH(LoanStartDate,ROW(PaymentSchedule[[#This Row],[PMT NO]])-ROW(PaymentSchedule[[#Headers],[PMT NO]])-2)+DAY(LoanStartDate),"")</f>
        <v>45383</v>
      </c>
      <c r="D22" s="5">
        <f ca="1">IF(PaymentSchedule[[#This Row],[PMT NO]]&lt;&gt;"",IF(ROW()-ROW(PaymentSchedule[[#Headers],[BEGINNING BALANCE]])=1,LoanAmount,INDEX(PaymentSchedule[ENDING BALANCE],ROW()-ROW(PaymentSchedule[[#Headers],[BEGINNING BALANCE]])-1)),"")</f>
        <v>338824.72806285846</v>
      </c>
      <c r="E22" s="5">
        <f ca="1">IF(PaymentSchedule[[#This Row],[PMT NO]]&lt;&gt;"",ScheduledPayment,"")</f>
        <v>3848.8844478684491</v>
      </c>
      <c r="F22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22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22" s="5">
        <f ca="1">IF(PaymentSchedule[[#This Row],[PMT NO]]&lt;&gt;"",PaymentSchedule[[#This Row],[TOTAL PAYMENT]]-PaymentSchedule[[#This Row],[INTEREST]],"")</f>
        <v>4001.7544442470139</v>
      </c>
      <c r="I22" s="5">
        <f ca="1">IF(PaymentSchedule[[#This Row],[PMT NO]]&lt;&gt;"",PaymentSchedule[[#This Row],[BEGINNING BALANCE]]*(InterestRate/PaymentsPerYear),"")</f>
        <v>1552.9466702881014</v>
      </c>
      <c r="J22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334822.97361861146</v>
      </c>
      <c r="K22" s="8">
        <f ca="1">IF(PaymentSchedule[[#This Row],[PMT NO]]&lt;&gt;"",SUM(INDEX(PaymentSchedule[INTEREST],1,1):PaymentSchedule[[#This Row],[INTEREST]]),"")</f>
        <v>7946.4791912870351</v>
      </c>
    </row>
    <row r="23" spans="2:11" x14ac:dyDescent="0.2">
      <c r="B23" s="7">
        <f ca="1">IF(LoanIsGood,IF(ROW()-ROW(PaymentSchedule[[#Headers],[PMT NO]])&gt;ScheduledNumberOfPayments,"",ROW()-ROW(PaymentSchedule[[#Headers],[PMT NO]])),"")</f>
        <v>6</v>
      </c>
      <c r="C23" s="4">
        <f ca="1">IF(PaymentSchedule[[#This Row],[PMT NO]]&lt;&gt;"",EOMONTH(LoanStartDate,ROW(PaymentSchedule[[#This Row],[PMT NO]])-ROW(PaymentSchedule[[#Headers],[PMT NO]])-2)+DAY(LoanStartDate),"")</f>
        <v>45413</v>
      </c>
      <c r="D23" s="5">
        <f ca="1">IF(PaymentSchedule[[#This Row],[PMT NO]]&lt;&gt;"",IF(ROW()-ROW(PaymentSchedule[[#Headers],[BEGINNING BALANCE]])=1,LoanAmount,INDEX(PaymentSchedule[ENDING BALANCE],ROW()-ROW(PaymentSchedule[[#Headers],[BEGINNING BALANCE]])-1)),"")</f>
        <v>334822.97361861146</v>
      </c>
      <c r="E23" s="5">
        <f ca="1">IF(PaymentSchedule[[#This Row],[PMT NO]]&lt;&gt;"",ScheduledPayment,"")</f>
        <v>3848.8844478684491</v>
      </c>
      <c r="F23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23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23" s="5">
        <f ca="1">IF(PaymentSchedule[[#This Row],[PMT NO]]&lt;&gt;"",PaymentSchedule[[#This Row],[TOTAL PAYMENT]]-PaymentSchedule[[#This Row],[INTEREST]],"")</f>
        <v>4020.0958187831461</v>
      </c>
      <c r="I23" s="5">
        <f ca="1">IF(PaymentSchedule[[#This Row],[PMT NO]]&lt;&gt;"",PaymentSchedule[[#This Row],[BEGINNING BALANCE]]*(InterestRate/PaymentsPerYear),"")</f>
        <v>1534.6052957519692</v>
      </c>
      <c r="J23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330802.8777998283</v>
      </c>
      <c r="K23" s="8">
        <f ca="1">IF(PaymentSchedule[[#This Row],[PMT NO]]&lt;&gt;"",SUM(INDEX(PaymentSchedule[INTEREST],1,1):PaymentSchedule[[#This Row],[INTEREST]]),"")</f>
        <v>9481.0844870390047</v>
      </c>
    </row>
    <row r="24" spans="2:11" x14ac:dyDescent="0.2">
      <c r="B24" s="7">
        <f ca="1">IF(LoanIsGood,IF(ROW()-ROW(PaymentSchedule[[#Headers],[PMT NO]])&gt;ScheduledNumberOfPayments,"",ROW()-ROW(PaymentSchedule[[#Headers],[PMT NO]])),"")</f>
        <v>7</v>
      </c>
      <c r="C24" s="4">
        <f ca="1">IF(PaymentSchedule[[#This Row],[PMT NO]]&lt;&gt;"",EOMONTH(LoanStartDate,ROW(PaymentSchedule[[#This Row],[PMT NO]])-ROW(PaymentSchedule[[#Headers],[PMT NO]])-2)+DAY(LoanStartDate),"")</f>
        <v>45444</v>
      </c>
      <c r="D24" s="5">
        <f ca="1">IF(PaymentSchedule[[#This Row],[PMT NO]]&lt;&gt;"",IF(ROW()-ROW(PaymentSchedule[[#Headers],[BEGINNING BALANCE]])=1,LoanAmount,INDEX(PaymentSchedule[ENDING BALANCE],ROW()-ROW(PaymentSchedule[[#Headers],[BEGINNING BALANCE]])-1)),"")</f>
        <v>330802.8777998283</v>
      </c>
      <c r="E24" s="5">
        <f ca="1">IF(PaymentSchedule[[#This Row],[PMT NO]]&lt;&gt;"",ScheduledPayment,"")</f>
        <v>3848.8844478684491</v>
      </c>
      <c r="F24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24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24" s="5">
        <f ca="1">IF(PaymentSchedule[[#This Row],[PMT NO]]&lt;&gt;"",PaymentSchedule[[#This Row],[TOTAL PAYMENT]]-PaymentSchedule[[#This Row],[INTEREST]],"")</f>
        <v>4038.5212579525687</v>
      </c>
      <c r="I24" s="5">
        <f ca="1">IF(PaymentSchedule[[#This Row],[PMT NO]]&lt;&gt;"",PaymentSchedule[[#This Row],[BEGINNING BALANCE]]*(InterestRate/PaymentsPerYear),"")</f>
        <v>1516.1798565825463</v>
      </c>
      <c r="J24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326764.35654187575</v>
      </c>
      <c r="K24" s="8">
        <f ca="1">IF(PaymentSchedule[[#This Row],[PMT NO]]&lt;&gt;"",SUM(INDEX(PaymentSchedule[INTEREST],1,1):PaymentSchedule[[#This Row],[INTEREST]]),"")</f>
        <v>10997.264343621551</v>
      </c>
    </row>
    <row r="25" spans="2:11" x14ac:dyDescent="0.2">
      <c r="B25" s="7">
        <f ca="1">IF(LoanIsGood,IF(ROW()-ROW(PaymentSchedule[[#Headers],[PMT NO]])&gt;ScheduledNumberOfPayments,"",ROW()-ROW(PaymentSchedule[[#Headers],[PMT NO]])),"")</f>
        <v>8</v>
      </c>
      <c r="C25" s="4">
        <f ca="1">IF(PaymentSchedule[[#This Row],[PMT NO]]&lt;&gt;"",EOMONTH(LoanStartDate,ROW(PaymentSchedule[[#This Row],[PMT NO]])-ROW(PaymentSchedule[[#Headers],[PMT NO]])-2)+DAY(LoanStartDate),"")</f>
        <v>45474</v>
      </c>
      <c r="D25" s="5">
        <f ca="1">IF(PaymentSchedule[[#This Row],[PMT NO]]&lt;&gt;"",IF(ROW()-ROW(PaymentSchedule[[#Headers],[BEGINNING BALANCE]])=1,LoanAmount,INDEX(PaymentSchedule[ENDING BALANCE],ROW()-ROW(PaymentSchedule[[#Headers],[BEGINNING BALANCE]])-1)),"")</f>
        <v>326764.35654187575</v>
      </c>
      <c r="E25" s="5">
        <f ca="1">IF(PaymentSchedule[[#This Row],[PMT NO]]&lt;&gt;"",ScheduledPayment,"")</f>
        <v>3848.8844478684491</v>
      </c>
      <c r="F25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25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25" s="5">
        <f ca="1">IF(PaymentSchedule[[#This Row],[PMT NO]]&lt;&gt;"",PaymentSchedule[[#This Row],[TOTAL PAYMENT]]-PaymentSchedule[[#This Row],[INTEREST]],"")</f>
        <v>4057.031147051518</v>
      </c>
      <c r="I25" s="5">
        <f ca="1">IF(PaymentSchedule[[#This Row],[PMT NO]]&lt;&gt;"",PaymentSchedule[[#This Row],[BEGINNING BALANCE]]*(InterestRate/PaymentsPerYear),"")</f>
        <v>1497.6699674835972</v>
      </c>
      <c r="J25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322707.32539482421</v>
      </c>
      <c r="K25" s="8">
        <f ca="1">IF(PaymentSchedule[[#This Row],[PMT NO]]&lt;&gt;"",SUM(INDEX(PaymentSchedule[INTEREST],1,1):PaymentSchedule[[#This Row],[INTEREST]]),"")</f>
        <v>12494.934311105149</v>
      </c>
    </row>
    <row r="26" spans="2:11" x14ac:dyDescent="0.2">
      <c r="B26" s="7">
        <f ca="1">IF(LoanIsGood,IF(ROW()-ROW(PaymentSchedule[[#Headers],[PMT NO]])&gt;ScheduledNumberOfPayments,"",ROW()-ROW(PaymentSchedule[[#Headers],[PMT NO]])),"")</f>
        <v>9</v>
      </c>
      <c r="C26" s="4">
        <f ca="1">IF(PaymentSchedule[[#This Row],[PMT NO]]&lt;&gt;"",EOMONTH(LoanStartDate,ROW(PaymentSchedule[[#This Row],[PMT NO]])-ROW(PaymentSchedule[[#Headers],[PMT NO]])-2)+DAY(LoanStartDate),"")</f>
        <v>45505</v>
      </c>
      <c r="D26" s="5">
        <f ca="1">IF(PaymentSchedule[[#This Row],[PMT NO]]&lt;&gt;"",IF(ROW()-ROW(PaymentSchedule[[#Headers],[BEGINNING BALANCE]])=1,LoanAmount,INDEX(PaymentSchedule[ENDING BALANCE],ROW()-ROW(PaymentSchedule[[#Headers],[BEGINNING BALANCE]])-1)),"")</f>
        <v>322707.32539482421</v>
      </c>
      <c r="E26" s="5">
        <f ca="1">IF(PaymentSchedule[[#This Row],[PMT NO]]&lt;&gt;"",ScheduledPayment,"")</f>
        <v>3848.8844478684491</v>
      </c>
      <c r="F26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26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26" s="5">
        <f ca="1">IF(PaymentSchedule[[#This Row],[PMT NO]]&lt;&gt;"",PaymentSchedule[[#This Row],[TOTAL PAYMENT]]-PaymentSchedule[[#This Row],[INTEREST]],"")</f>
        <v>4075.6258731421713</v>
      </c>
      <c r="I26" s="5">
        <f ca="1">IF(PaymentSchedule[[#This Row],[PMT NO]]&lt;&gt;"",PaymentSchedule[[#This Row],[BEGINNING BALANCE]]*(InterestRate/PaymentsPerYear),"")</f>
        <v>1479.0752413929442</v>
      </c>
      <c r="J26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318631.69952168205</v>
      </c>
      <c r="K26" s="8">
        <f ca="1">IF(PaymentSchedule[[#This Row],[PMT NO]]&lt;&gt;"",SUM(INDEX(PaymentSchedule[INTEREST],1,1):PaymentSchedule[[#This Row],[INTEREST]]),"")</f>
        <v>13974.009552498093</v>
      </c>
    </row>
    <row r="27" spans="2:11" x14ac:dyDescent="0.2">
      <c r="B27" s="7">
        <f ca="1">IF(LoanIsGood,IF(ROW()-ROW(PaymentSchedule[[#Headers],[PMT NO]])&gt;ScheduledNumberOfPayments,"",ROW()-ROW(PaymentSchedule[[#Headers],[PMT NO]])),"")</f>
        <v>10</v>
      </c>
      <c r="C27" s="4">
        <f ca="1">IF(PaymentSchedule[[#This Row],[PMT NO]]&lt;&gt;"",EOMONTH(LoanStartDate,ROW(PaymentSchedule[[#This Row],[PMT NO]])-ROW(PaymentSchedule[[#Headers],[PMT NO]])-2)+DAY(LoanStartDate),"")</f>
        <v>45536</v>
      </c>
      <c r="D27" s="5">
        <f ca="1">IF(PaymentSchedule[[#This Row],[PMT NO]]&lt;&gt;"",IF(ROW()-ROW(PaymentSchedule[[#Headers],[BEGINNING BALANCE]])=1,LoanAmount,INDEX(PaymentSchedule[ENDING BALANCE],ROW()-ROW(PaymentSchedule[[#Headers],[BEGINNING BALANCE]])-1)),"")</f>
        <v>318631.69952168205</v>
      </c>
      <c r="E27" s="5">
        <f ca="1">IF(PaymentSchedule[[#This Row],[PMT NO]]&lt;&gt;"",ScheduledPayment,"")</f>
        <v>3848.8844478684491</v>
      </c>
      <c r="F27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27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27" s="5">
        <f ca="1">IF(PaymentSchedule[[#This Row],[PMT NO]]&lt;&gt;"",PaymentSchedule[[#This Row],[TOTAL PAYMENT]]-PaymentSchedule[[#This Row],[INTEREST]],"")</f>
        <v>4094.3058250607392</v>
      </c>
      <c r="I27" s="5">
        <f ca="1">IF(PaymentSchedule[[#This Row],[PMT NO]]&lt;&gt;"",PaymentSchedule[[#This Row],[BEGINNING BALANCE]]*(InterestRate/PaymentsPerYear),"")</f>
        <v>1460.3952894743761</v>
      </c>
      <c r="J27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314537.39369662129</v>
      </c>
      <c r="K27" s="8">
        <f ca="1">IF(PaymentSchedule[[#This Row],[PMT NO]]&lt;&gt;"",SUM(INDEX(PaymentSchedule[INTEREST],1,1):PaymentSchedule[[#This Row],[INTEREST]]),"")</f>
        <v>15434.40484197247</v>
      </c>
    </row>
    <row r="28" spans="2:11" x14ac:dyDescent="0.2">
      <c r="B28" s="7">
        <f ca="1">IF(LoanIsGood,IF(ROW()-ROW(PaymentSchedule[[#Headers],[PMT NO]])&gt;ScheduledNumberOfPayments,"",ROW()-ROW(PaymentSchedule[[#Headers],[PMT NO]])),"")</f>
        <v>11</v>
      </c>
      <c r="C28" s="4">
        <f ca="1">IF(PaymentSchedule[[#This Row],[PMT NO]]&lt;&gt;"",EOMONTH(LoanStartDate,ROW(PaymentSchedule[[#This Row],[PMT NO]])-ROW(PaymentSchedule[[#Headers],[PMT NO]])-2)+DAY(LoanStartDate),"")</f>
        <v>45566</v>
      </c>
      <c r="D28" s="5">
        <f ca="1">IF(PaymentSchedule[[#This Row],[PMT NO]]&lt;&gt;"",IF(ROW()-ROW(PaymentSchedule[[#Headers],[BEGINNING BALANCE]])=1,LoanAmount,INDEX(PaymentSchedule[ENDING BALANCE],ROW()-ROW(PaymentSchedule[[#Headers],[BEGINNING BALANCE]])-1)),"")</f>
        <v>314537.39369662129</v>
      </c>
      <c r="E28" s="5">
        <f ca="1">IF(PaymentSchedule[[#This Row],[PMT NO]]&lt;&gt;"",ScheduledPayment,"")</f>
        <v>3848.8844478684491</v>
      </c>
      <c r="F28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28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28" s="5">
        <f ca="1">IF(PaymentSchedule[[#This Row],[PMT NO]]&lt;&gt;"",PaymentSchedule[[#This Row],[TOTAL PAYMENT]]-PaymentSchedule[[#This Row],[INTEREST]],"")</f>
        <v>4113.0713934256009</v>
      </c>
      <c r="I28" s="5">
        <f ca="1">IF(PaymentSchedule[[#This Row],[PMT NO]]&lt;&gt;"",PaymentSchedule[[#This Row],[BEGINNING BALANCE]]*(InterestRate/PaymentsPerYear),"")</f>
        <v>1441.6297211095143</v>
      </c>
      <c r="J28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310424.32230319572</v>
      </c>
      <c r="K28" s="8">
        <f ca="1">IF(PaymentSchedule[[#This Row],[PMT NO]]&lt;&gt;"",SUM(INDEX(PaymentSchedule[INTEREST],1,1):PaymentSchedule[[#This Row],[INTEREST]]),"")</f>
        <v>16876.034563081983</v>
      </c>
    </row>
    <row r="29" spans="2:11" x14ac:dyDescent="0.2">
      <c r="B29" s="7">
        <f ca="1">IF(LoanIsGood,IF(ROW()-ROW(PaymentSchedule[[#Headers],[PMT NO]])&gt;ScheduledNumberOfPayments,"",ROW()-ROW(PaymentSchedule[[#Headers],[PMT NO]])),"")</f>
        <v>12</v>
      </c>
      <c r="C29" s="4">
        <f ca="1">IF(PaymentSchedule[[#This Row],[PMT NO]]&lt;&gt;"",EOMONTH(LoanStartDate,ROW(PaymentSchedule[[#This Row],[PMT NO]])-ROW(PaymentSchedule[[#Headers],[PMT NO]])-2)+DAY(LoanStartDate),"")</f>
        <v>45597</v>
      </c>
      <c r="D29" s="5">
        <f ca="1">IF(PaymentSchedule[[#This Row],[PMT NO]]&lt;&gt;"",IF(ROW()-ROW(PaymentSchedule[[#Headers],[BEGINNING BALANCE]])=1,LoanAmount,INDEX(PaymentSchedule[ENDING BALANCE],ROW()-ROW(PaymentSchedule[[#Headers],[BEGINNING BALANCE]])-1)),"")</f>
        <v>310424.32230319572</v>
      </c>
      <c r="E29" s="5">
        <f ca="1">IF(PaymentSchedule[[#This Row],[PMT NO]]&lt;&gt;"",ScheduledPayment,"")</f>
        <v>3848.8844478684491</v>
      </c>
      <c r="F29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29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29" s="5">
        <f ca="1">IF(PaymentSchedule[[#This Row],[PMT NO]]&lt;&gt;"",PaymentSchedule[[#This Row],[TOTAL PAYMENT]]-PaymentSchedule[[#This Row],[INTEREST]],"")</f>
        <v>4131.922970645468</v>
      </c>
      <c r="I29" s="5">
        <f ca="1">IF(PaymentSchedule[[#This Row],[PMT NO]]&lt;&gt;"",PaymentSchedule[[#This Row],[BEGINNING BALANCE]]*(InterestRate/PaymentsPerYear),"")</f>
        <v>1422.778143889647</v>
      </c>
      <c r="J29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306292.39933255024</v>
      </c>
      <c r="K29" s="8">
        <f ca="1">IF(PaymentSchedule[[#This Row],[PMT NO]]&lt;&gt;"",SUM(INDEX(PaymentSchedule[INTEREST],1,1):PaymentSchedule[[#This Row],[INTEREST]]),"")</f>
        <v>18298.812706971628</v>
      </c>
    </row>
    <row r="30" spans="2:11" x14ac:dyDescent="0.2">
      <c r="B30" s="7">
        <f ca="1">IF(LoanIsGood,IF(ROW()-ROW(PaymentSchedule[[#Headers],[PMT NO]])&gt;ScheduledNumberOfPayments,"",ROW()-ROW(PaymentSchedule[[#Headers],[PMT NO]])),"")</f>
        <v>13</v>
      </c>
      <c r="C30" s="4">
        <f ca="1">IF(PaymentSchedule[[#This Row],[PMT NO]]&lt;&gt;"",EOMONTH(LoanStartDate,ROW(PaymentSchedule[[#This Row],[PMT NO]])-ROW(PaymentSchedule[[#Headers],[PMT NO]])-2)+DAY(LoanStartDate),"")</f>
        <v>45627</v>
      </c>
      <c r="D30" s="5">
        <f ca="1">IF(PaymentSchedule[[#This Row],[PMT NO]]&lt;&gt;"",IF(ROW()-ROW(PaymentSchedule[[#Headers],[BEGINNING BALANCE]])=1,LoanAmount,INDEX(PaymentSchedule[ENDING BALANCE],ROW()-ROW(PaymentSchedule[[#Headers],[BEGINNING BALANCE]])-1)),"")</f>
        <v>306292.39933255024</v>
      </c>
      <c r="E30" s="5">
        <f ca="1">IF(PaymentSchedule[[#This Row],[PMT NO]]&lt;&gt;"",ScheduledPayment,"")</f>
        <v>3848.8844478684491</v>
      </c>
      <c r="F30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30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30" s="5">
        <f ca="1">IF(PaymentSchedule[[#This Row],[PMT NO]]&lt;&gt;"",PaymentSchedule[[#This Row],[TOTAL PAYMENT]]-PaymentSchedule[[#This Row],[INTEREST]],"")</f>
        <v>4150.8609509275939</v>
      </c>
      <c r="I30" s="5">
        <f ca="1">IF(PaymentSchedule[[#This Row],[PMT NO]]&lt;&gt;"",PaymentSchedule[[#This Row],[BEGINNING BALANCE]]*(InterestRate/PaymentsPerYear),"")</f>
        <v>1403.8401636075218</v>
      </c>
      <c r="J30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302141.53838162264</v>
      </c>
      <c r="K30" s="8">
        <f ca="1">IF(PaymentSchedule[[#This Row],[PMT NO]]&lt;&gt;"",SUM(INDEX(PaymentSchedule[INTEREST],1,1):PaymentSchedule[[#This Row],[INTEREST]]),"")</f>
        <v>19702.65287057915</v>
      </c>
    </row>
    <row r="31" spans="2:11" x14ac:dyDescent="0.2">
      <c r="B31" s="7">
        <f ca="1">IF(LoanIsGood,IF(ROW()-ROW(PaymentSchedule[[#Headers],[PMT NO]])&gt;ScheduledNumberOfPayments,"",ROW()-ROW(PaymentSchedule[[#Headers],[PMT NO]])),"")</f>
        <v>14</v>
      </c>
      <c r="C31" s="4">
        <f ca="1">IF(PaymentSchedule[[#This Row],[PMT NO]]&lt;&gt;"",EOMONTH(LoanStartDate,ROW(PaymentSchedule[[#This Row],[PMT NO]])-ROW(PaymentSchedule[[#Headers],[PMT NO]])-2)+DAY(LoanStartDate),"")</f>
        <v>45658</v>
      </c>
      <c r="D31" s="5">
        <f ca="1">IF(PaymentSchedule[[#This Row],[PMT NO]]&lt;&gt;"",IF(ROW()-ROW(PaymentSchedule[[#Headers],[BEGINNING BALANCE]])=1,LoanAmount,INDEX(PaymentSchedule[ENDING BALANCE],ROW()-ROW(PaymentSchedule[[#Headers],[BEGINNING BALANCE]])-1)),"")</f>
        <v>302141.53838162264</v>
      </c>
      <c r="E31" s="5">
        <f ca="1">IF(PaymentSchedule[[#This Row],[PMT NO]]&lt;&gt;"",ScheduledPayment,"")</f>
        <v>3848.8844478684491</v>
      </c>
      <c r="F31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31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31" s="5">
        <f ca="1">IF(PaymentSchedule[[#This Row],[PMT NO]]&lt;&gt;"",PaymentSchedule[[#This Row],[TOTAL PAYMENT]]-PaymentSchedule[[#This Row],[INTEREST]],"")</f>
        <v>4169.8857302860115</v>
      </c>
      <c r="I31" s="5">
        <f ca="1">IF(PaymentSchedule[[#This Row],[PMT NO]]&lt;&gt;"",PaymentSchedule[[#This Row],[BEGINNING BALANCE]]*(InterestRate/PaymentsPerYear),"")</f>
        <v>1384.8153842491038</v>
      </c>
      <c r="J31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297971.65265133663</v>
      </c>
      <c r="K31" s="8">
        <f ca="1">IF(PaymentSchedule[[#This Row],[PMT NO]]&lt;&gt;"",SUM(INDEX(PaymentSchedule[INTEREST],1,1):PaymentSchedule[[#This Row],[INTEREST]]),"")</f>
        <v>21087.468254828254</v>
      </c>
    </row>
    <row r="32" spans="2:11" x14ac:dyDescent="0.2">
      <c r="B32" s="7">
        <f ca="1">IF(LoanIsGood,IF(ROW()-ROW(PaymentSchedule[[#Headers],[PMT NO]])&gt;ScheduledNumberOfPayments,"",ROW()-ROW(PaymentSchedule[[#Headers],[PMT NO]])),"")</f>
        <v>15</v>
      </c>
      <c r="C32" s="4">
        <f ca="1">IF(PaymentSchedule[[#This Row],[PMT NO]]&lt;&gt;"",EOMONTH(LoanStartDate,ROW(PaymentSchedule[[#This Row],[PMT NO]])-ROW(PaymentSchedule[[#Headers],[PMT NO]])-2)+DAY(LoanStartDate),"")</f>
        <v>45689</v>
      </c>
      <c r="D32" s="5">
        <f ca="1">IF(PaymentSchedule[[#This Row],[PMT NO]]&lt;&gt;"",IF(ROW()-ROW(PaymentSchedule[[#Headers],[BEGINNING BALANCE]])=1,LoanAmount,INDEX(PaymentSchedule[ENDING BALANCE],ROW()-ROW(PaymentSchedule[[#Headers],[BEGINNING BALANCE]])-1)),"")</f>
        <v>297971.65265133663</v>
      </c>
      <c r="E32" s="5">
        <f ca="1">IF(PaymentSchedule[[#This Row],[PMT NO]]&lt;&gt;"",ScheduledPayment,"")</f>
        <v>3848.8844478684491</v>
      </c>
      <c r="F32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32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32" s="5">
        <f ca="1">IF(PaymentSchedule[[#This Row],[PMT NO]]&lt;&gt;"",PaymentSchedule[[#This Row],[TOTAL PAYMENT]]-PaymentSchedule[[#This Row],[INTEREST]],"")</f>
        <v>4188.9977065498224</v>
      </c>
      <c r="I32" s="5">
        <f ca="1">IF(PaymentSchedule[[#This Row],[PMT NO]]&lt;&gt;"",PaymentSchedule[[#This Row],[BEGINNING BALANCE]]*(InterestRate/PaymentsPerYear),"")</f>
        <v>1365.7034079852929</v>
      </c>
      <c r="J32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293782.6549447868</v>
      </c>
      <c r="K32" s="8">
        <f ca="1">IF(PaymentSchedule[[#This Row],[PMT NO]]&lt;&gt;"",SUM(INDEX(PaymentSchedule[INTEREST],1,1):PaymentSchedule[[#This Row],[INTEREST]]),"")</f>
        <v>22453.171662813547</v>
      </c>
    </row>
    <row r="33" spans="2:11" x14ac:dyDescent="0.2">
      <c r="B33" s="7">
        <f ca="1">IF(LoanIsGood,IF(ROW()-ROW(PaymentSchedule[[#Headers],[PMT NO]])&gt;ScheduledNumberOfPayments,"",ROW()-ROW(PaymentSchedule[[#Headers],[PMT NO]])),"")</f>
        <v>16</v>
      </c>
      <c r="C33" s="4">
        <f ca="1">IF(PaymentSchedule[[#This Row],[PMT NO]]&lt;&gt;"",EOMONTH(LoanStartDate,ROW(PaymentSchedule[[#This Row],[PMT NO]])-ROW(PaymentSchedule[[#Headers],[PMT NO]])-2)+DAY(LoanStartDate),"")</f>
        <v>45717</v>
      </c>
      <c r="D33" s="5">
        <f ca="1">IF(PaymentSchedule[[#This Row],[PMT NO]]&lt;&gt;"",IF(ROW()-ROW(PaymentSchedule[[#Headers],[BEGINNING BALANCE]])=1,LoanAmount,INDEX(PaymentSchedule[ENDING BALANCE],ROW()-ROW(PaymentSchedule[[#Headers],[BEGINNING BALANCE]])-1)),"")</f>
        <v>293782.6549447868</v>
      </c>
      <c r="E33" s="5">
        <f ca="1">IF(PaymentSchedule[[#This Row],[PMT NO]]&lt;&gt;"",ScheduledPayment,"")</f>
        <v>3848.8844478684491</v>
      </c>
      <c r="F33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33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33" s="5">
        <f ca="1">IF(PaymentSchedule[[#This Row],[PMT NO]]&lt;&gt;"",PaymentSchedule[[#This Row],[TOTAL PAYMENT]]-PaymentSchedule[[#This Row],[INTEREST]],"")</f>
        <v>4208.1972793715086</v>
      </c>
      <c r="I33" s="5">
        <f ca="1">IF(PaymentSchedule[[#This Row],[PMT NO]]&lt;&gt;"",PaymentSchedule[[#This Row],[BEGINNING BALANCE]]*(InterestRate/PaymentsPerYear),"")</f>
        <v>1346.5038351636063</v>
      </c>
      <c r="J33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289574.45766541531</v>
      </c>
      <c r="K33" s="8">
        <f ca="1">IF(PaymentSchedule[[#This Row],[PMT NO]]&lt;&gt;"",SUM(INDEX(PaymentSchedule[INTEREST],1,1):PaymentSchedule[[#This Row],[INTEREST]]),"")</f>
        <v>23799.675497977154</v>
      </c>
    </row>
    <row r="34" spans="2:11" x14ac:dyDescent="0.2">
      <c r="B34" s="7">
        <f ca="1">IF(LoanIsGood,IF(ROW()-ROW(PaymentSchedule[[#Headers],[PMT NO]])&gt;ScheduledNumberOfPayments,"",ROW()-ROW(PaymentSchedule[[#Headers],[PMT NO]])),"")</f>
        <v>17</v>
      </c>
      <c r="C34" s="4">
        <f ca="1">IF(PaymentSchedule[[#This Row],[PMT NO]]&lt;&gt;"",EOMONTH(LoanStartDate,ROW(PaymentSchedule[[#This Row],[PMT NO]])-ROW(PaymentSchedule[[#Headers],[PMT NO]])-2)+DAY(LoanStartDate),"")</f>
        <v>45748</v>
      </c>
      <c r="D34" s="5">
        <f ca="1">IF(PaymentSchedule[[#This Row],[PMT NO]]&lt;&gt;"",IF(ROW()-ROW(PaymentSchedule[[#Headers],[BEGINNING BALANCE]])=1,LoanAmount,INDEX(PaymentSchedule[ENDING BALANCE],ROW()-ROW(PaymentSchedule[[#Headers],[BEGINNING BALANCE]])-1)),"")</f>
        <v>289574.45766541531</v>
      </c>
      <c r="E34" s="5">
        <f ca="1">IF(PaymentSchedule[[#This Row],[PMT NO]]&lt;&gt;"",ScheduledPayment,"")</f>
        <v>3848.8844478684491</v>
      </c>
      <c r="F34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34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34" s="5">
        <f ca="1">IF(PaymentSchedule[[#This Row],[PMT NO]]&lt;&gt;"",PaymentSchedule[[#This Row],[TOTAL PAYMENT]]-PaymentSchedule[[#This Row],[INTEREST]],"")</f>
        <v>4227.4848502352952</v>
      </c>
      <c r="I34" s="5">
        <f ca="1">IF(PaymentSchedule[[#This Row],[PMT NO]]&lt;&gt;"",PaymentSchedule[[#This Row],[BEGINNING BALANCE]]*(InterestRate/PaymentsPerYear),"")</f>
        <v>1327.2162642998201</v>
      </c>
      <c r="J34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285346.97281518002</v>
      </c>
      <c r="K34" s="8">
        <f ca="1">IF(PaymentSchedule[[#This Row],[PMT NO]]&lt;&gt;"",SUM(INDEX(PaymentSchedule[INTEREST],1,1):PaymentSchedule[[#This Row],[INTEREST]]),"")</f>
        <v>25126.891762276973</v>
      </c>
    </row>
    <row r="35" spans="2:11" x14ac:dyDescent="0.2">
      <c r="B35" s="7">
        <f ca="1">IF(LoanIsGood,IF(ROW()-ROW(PaymentSchedule[[#Headers],[PMT NO]])&gt;ScheduledNumberOfPayments,"",ROW()-ROW(PaymentSchedule[[#Headers],[PMT NO]])),"")</f>
        <v>18</v>
      </c>
      <c r="C35" s="4">
        <f ca="1">IF(PaymentSchedule[[#This Row],[PMT NO]]&lt;&gt;"",EOMONTH(LoanStartDate,ROW(PaymentSchedule[[#This Row],[PMT NO]])-ROW(PaymentSchedule[[#Headers],[PMT NO]])-2)+DAY(LoanStartDate),"")</f>
        <v>45778</v>
      </c>
      <c r="D35" s="5">
        <f ca="1">IF(PaymentSchedule[[#This Row],[PMT NO]]&lt;&gt;"",IF(ROW()-ROW(PaymentSchedule[[#Headers],[BEGINNING BALANCE]])=1,LoanAmount,INDEX(PaymentSchedule[ENDING BALANCE],ROW()-ROW(PaymentSchedule[[#Headers],[BEGINNING BALANCE]])-1)),"")</f>
        <v>285346.97281518002</v>
      </c>
      <c r="E35" s="5">
        <f ca="1">IF(PaymentSchedule[[#This Row],[PMT NO]]&lt;&gt;"",ScheduledPayment,"")</f>
        <v>3848.8844478684491</v>
      </c>
      <c r="F35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35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35" s="5">
        <f ca="1">IF(PaymentSchedule[[#This Row],[PMT NO]]&lt;&gt;"",PaymentSchedule[[#This Row],[TOTAL PAYMENT]]-PaymentSchedule[[#This Row],[INTEREST]],"")</f>
        <v>4246.86082246554</v>
      </c>
      <c r="I35" s="5">
        <f ca="1">IF(PaymentSchedule[[#This Row],[PMT NO]]&lt;&gt;"",PaymentSchedule[[#This Row],[BEGINNING BALANCE]]*(InterestRate/PaymentsPerYear),"")</f>
        <v>1307.8402920695751</v>
      </c>
      <c r="J35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281100.11199271446</v>
      </c>
      <c r="K35" s="8">
        <f ca="1">IF(PaymentSchedule[[#This Row],[PMT NO]]&lt;&gt;"",SUM(INDEX(PaymentSchedule[INTEREST],1,1):PaymentSchedule[[#This Row],[INTEREST]]),"")</f>
        <v>26434.732054346547</v>
      </c>
    </row>
    <row r="36" spans="2:11" x14ac:dyDescent="0.2">
      <c r="B36" s="7">
        <f ca="1">IF(LoanIsGood,IF(ROW()-ROW(PaymentSchedule[[#Headers],[PMT NO]])&gt;ScheduledNumberOfPayments,"",ROW()-ROW(PaymentSchedule[[#Headers],[PMT NO]])),"")</f>
        <v>19</v>
      </c>
      <c r="C36" s="4">
        <f ca="1">IF(PaymentSchedule[[#This Row],[PMT NO]]&lt;&gt;"",EOMONTH(LoanStartDate,ROW(PaymentSchedule[[#This Row],[PMT NO]])-ROW(PaymentSchedule[[#Headers],[PMT NO]])-2)+DAY(LoanStartDate),"")</f>
        <v>45809</v>
      </c>
      <c r="D36" s="5">
        <f ca="1">IF(PaymentSchedule[[#This Row],[PMT NO]]&lt;&gt;"",IF(ROW()-ROW(PaymentSchedule[[#Headers],[BEGINNING BALANCE]])=1,LoanAmount,INDEX(PaymentSchedule[ENDING BALANCE],ROW()-ROW(PaymentSchedule[[#Headers],[BEGINNING BALANCE]])-1)),"")</f>
        <v>281100.11199271446</v>
      </c>
      <c r="E36" s="5">
        <f ca="1">IF(PaymentSchedule[[#This Row],[PMT NO]]&lt;&gt;"",ScheduledPayment,"")</f>
        <v>3848.8844478684491</v>
      </c>
      <c r="F36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36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36" s="5">
        <f ca="1">IF(PaymentSchedule[[#This Row],[PMT NO]]&lt;&gt;"",PaymentSchedule[[#This Row],[TOTAL PAYMENT]]-PaymentSchedule[[#This Row],[INTEREST]],"")</f>
        <v>4266.325601235174</v>
      </c>
      <c r="I36" s="5">
        <f ca="1">IF(PaymentSchedule[[#This Row],[PMT NO]]&lt;&gt;"",PaymentSchedule[[#This Row],[BEGINNING BALANCE]]*(InterestRate/PaymentsPerYear),"")</f>
        <v>1288.3755132999413</v>
      </c>
      <c r="J36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276833.78639147931</v>
      </c>
      <c r="K36" s="8">
        <f ca="1">IF(PaymentSchedule[[#This Row],[PMT NO]]&lt;&gt;"",SUM(INDEX(PaymentSchedule[INTEREST],1,1):PaymentSchedule[[#This Row],[INTEREST]]),"")</f>
        <v>27723.10756764649</v>
      </c>
    </row>
    <row r="37" spans="2:11" x14ac:dyDescent="0.2">
      <c r="B37" s="7">
        <f ca="1">IF(LoanIsGood,IF(ROW()-ROW(PaymentSchedule[[#Headers],[PMT NO]])&gt;ScheduledNumberOfPayments,"",ROW()-ROW(PaymentSchedule[[#Headers],[PMT NO]])),"")</f>
        <v>20</v>
      </c>
      <c r="C37" s="4">
        <f ca="1">IF(PaymentSchedule[[#This Row],[PMT NO]]&lt;&gt;"",EOMONTH(LoanStartDate,ROW(PaymentSchedule[[#This Row],[PMT NO]])-ROW(PaymentSchedule[[#Headers],[PMT NO]])-2)+DAY(LoanStartDate),"")</f>
        <v>45839</v>
      </c>
      <c r="D37" s="5">
        <f ca="1">IF(PaymentSchedule[[#This Row],[PMT NO]]&lt;&gt;"",IF(ROW()-ROW(PaymentSchedule[[#Headers],[BEGINNING BALANCE]])=1,LoanAmount,INDEX(PaymentSchedule[ENDING BALANCE],ROW()-ROW(PaymentSchedule[[#Headers],[BEGINNING BALANCE]])-1)),"")</f>
        <v>276833.78639147931</v>
      </c>
      <c r="E37" s="5">
        <f ca="1">IF(PaymentSchedule[[#This Row],[PMT NO]]&lt;&gt;"",ScheduledPayment,"")</f>
        <v>3848.8844478684491</v>
      </c>
      <c r="F37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37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37" s="5">
        <f ca="1">IF(PaymentSchedule[[#This Row],[PMT NO]]&lt;&gt;"",PaymentSchedule[[#This Row],[TOTAL PAYMENT]]-PaymentSchedule[[#This Row],[INTEREST]],"")</f>
        <v>4285.8795935741682</v>
      </c>
      <c r="I37" s="5">
        <f ca="1">IF(PaymentSchedule[[#This Row],[PMT NO]]&lt;&gt;"",PaymentSchedule[[#This Row],[BEGINNING BALANCE]]*(InterestRate/PaymentsPerYear),"")</f>
        <v>1268.8215209609468</v>
      </c>
      <c r="J37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272547.90679790516</v>
      </c>
      <c r="K37" s="8">
        <f ca="1">IF(PaymentSchedule[[#This Row],[PMT NO]]&lt;&gt;"",SUM(INDEX(PaymentSchedule[INTEREST],1,1):PaymentSchedule[[#This Row],[INTEREST]]),"")</f>
        <v>28991.929088607438</v>
      </c>
    </row>
    <row r="38" spans="2:11" x14ac:dyDescent="0.2">
      <c r="B38" s="7">
        <f ca="1">IF(LoanIsGood,IF(ROW()-ROW(PaymentSchedule[[#Headers],[PMT NO]])&gt;ScheduledNumberOfPayments,"",ROW()-ROW(PaymentSchedule[[#Headers],[PMT NO]])),"")</f>
        <v>21</v>
      </c>
      <c r="C38" s="4">
        <f ca="1">IF(PaymentSchedule[[#This Row],[PMT NO]]&lt;&gt;"",EOMONTH(LoanStartDate,ROW(PaymentSchedule[[#This Row],[PMT NO]])-ROW(PaymentSchedule[[#Headers],[PMT NO]])-2)+DAY(LoanStartDate),"")</f>
        <v>45870</v>
      </c>
      <c r="D38" s="5">
        <f ca="1">IF(PaymentSchedule[[#This Row],[PMT NO]]&lt;&gt;"",IF(ROW()-ROW(PaymentSchedule[[#Headers],[BEGINNING BALANCE]])=1,LoanAmount,INDEX(PaymentSchedule[ENDING BALANCE],ROW()-ROW(PaymentSchedule[[#Headers],[BEGINNING BALANCE]])-1)),"")</f>
        <v>272547.90679790516</v>
      </c>
      <c r="E38" s="5">
        <f ca="1">IF(PaymentSchedule[[#This Row],[PMT NO]]&lt;&gt;"",ScheduledPayment,"")</f>
        <v>3848.8844478684491</v>
      </c>
      <c r="F38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38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38" s="5">
        <f ca="1">IF(PaymentSchedule[[#This Row],[PMT NO]]&lt;&gt;"",PaymentSchedule[[#This Row],[TOTAL PAYMENT]]-PaymentSchedule[[#This Row],[INTEREST]],"")</f>
        <v>4305.5232083780502</v>
      </c>
      <c r="I38" s="5">
        <f ca="1">IF(PaymentSchedule[[#This Row],[PMT NO]]&lt;&gt;"",PaymentSchedule[[#This Row],[BEGINNING BALANCE]]*(InterestRate/PaymentsPerYear),"")</f>
        <v>1249.1779061570653</v>
      </c>
      <c r="J38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268242.3835895271</v>
      </c>
      <c r="K38" s="8">
        <f ca="1">IF(PaymentSchedule[[#This Row],[PMT NO]]&lt;&gt;"",SUM(INDEX(PaymentSchedule[INTEREST],1,1):PaymentSchedule[[#This Row],[INTEREST]]),"")</f>
        <v>30241.106994764505</v>
      </c>
    </row>
    <row r="39" spans="2:11" x14ac:dyDescent="0.2">
      <c r="B39" s="7">
        <f ca="1">IF(LoanIsGood,IF(ROW()-ROW(PaymentSchedule[[#Headers],[PMT NO]])&gt;ScheduledNumberOfPayments,"",ROW()-ROW(PaymentSchedule[[#Headers],[PMT NO]])),"")</f>
        <v>22</v>
      </c>
      <c r="C39" s="4">
        <f ca="1">IF(PaymentSchedule[[#This Row],[PMT NO]]&lt;&gt;"",EOMONTH(LoanStartDate,ROW(PaymentSchedule[[#This Row],[PMT NO]])-ROW(PaymentSchedule[[#Headers],[PMT NO]])-2)+DAY(LoanStartDate),"")</f>
        <v>45901</v>
      </c>
      <c r="D39" s="5">
        <f ca="1">IF(PaymentSchedule[[#This Row],[PMT NO]]&lt;&gt;"",IF(ROW()-ROW(PaymentSchedule[[#Headers],[BEGINNING BALANCE]])=1,LoanAmount,INDEX(PaymentSchedule[ENDING BALANCE],ROW()-ROW(PaymentSchedule[[#Headers],[BEGINNING BALANCE]])-1)),"")</f>
        <v>268242.3835895271</v>
      </c>
      <c r="E39" s="5">
        <f ca="1">IF(PaymentSchedule[[#This Row],[PMT NO]]&lt;&gt;"",ScheduledPayment,"")</f>
        <v>3848.8844478684491</v>
      </c>
      <c r="F39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39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39" s="5">
        <f ca="1">IF(PaymentSchedule[[#This Row],[PMT NO]]&lt;&gt;"",PaymentSchedule[[#This Row],[TOTAL PAYMENT]]-PaymentSchedule[[#This Row],[INTEREST]],"")</f>
        <v>4325.2568564164494</v>
      </c>
      <c r="I39" s="5">
        <f ca="1">IF(PaymentSchedule[[#This Row],[PMT NO]]&lt;&gt;"",PaymentSchedule[[#This Row],[BEGINNING BALANCE]]*(InterestRate/PaymentsPerYear),"")</f>
        <v>1229.4442581186659</v>
      </c>
      <c r="J39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263917.12673311064</v>
      </c>
      <c r="K39" s="8">
        <f ca="1">IF(PaymentSchedule[[#This Row],[PMT NO]]&lt;&gt;"",SUM(INDEX(PaymentSchedule[INTEREST],1,1):PaymentSchedule[[#This Row],[INTEREST]]),"")</f>
        <v>31470.551252883171</v>
      </c>
    </row>
    <row r="40" spans="2:11" x14ac:dyDescent="0.2">
      <c r="B40" s="7">
        <f ca="1">IF(LoanIsGood,IF(ROW()-ROW(PaymentSchedule[[#Headers],[PMT NO]])&gt;ScheduledNumberOfPayments,"",ROW()-ROW(PaymentSchedule[[#Headers],[PMT NO]])),"")</f>
        <v>23</v>
      </c>
      <c r="C40" s="4">
        <f ca="1">IF(PaymentSchedule[[#This Row],[PMT NO]]&lt;&gt;"",EOMONTH(LoanStartDate,ROW(PaymentSchedule[[#This Row],[PMT NO]])-ROW(PaymentSchedule[[#Headers],[PMT NO]])-2)+DAY(LoanStartDate),"")</f>
        <v>45931</v>
      </c>
      <c r="D40" s="5">
        <f ca="1">IF(PaymentSchedule[[#This Row],[PMT NO]]&lt;&gt;"",IF(ROW()-ROW(PaymentSchedule[[#Headers],[BEGINNING BALANCE]])=1,LoanAmount,INDEX(PaymentSchedule[ENDING BALANCE],ROW()-ROW(PaymentSchedule[[#Headers],[BEGINNING BALANCE]])-1)),"")</f>
        <v>263917.12673311064</v>
      </c>
      <c r="E40" s="5">
        <f ca="1">IF(PaymentSchedule[[#This Row],[PMT NO]]&lt;&gt;"",ScheduledPayment,"")</f>
        <v>3848.8844478684491</v>
      </c>
      <c r="F40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40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40" s="5">
        <f ca="1">IF(PaymentSchedule[[#This Row],[PMT NO]]&lt;&gt;"",PaymentSchedule[[#This Row],[TOTAL PAYMENT]]-PaymentSchedule[[#This Row],[INTEREST]],"")</f>
        <v>4345.0809503416913</v>
      </c>
      <c r="I40" s="5">
        <f ca="1">IF(PaymentSchedule[[#This Row],[PMT NO]]&lt;&gt;"",PaymentSchedule[[#This Row],[BEGINNING BALANCE]]*(InterestRate/PaymentsPerYear),"")</f>
        <v>1209.6201641934238</v>
      </c>
      <c r="J40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259572.04578276895</v>
      </c>
      <c r="K40" s="8">
        <f ca="1">IF(PaymentSchedule[[#This Row],[PMT NO]]&lt;&gt;"",SUM(INDEX(PaymentSchedule[INTEREST],1,1):PaymentSchedule[[#This Row],[INTEREST]]),"")</f>
        <v>32680.171417076595</v>
      </c>
    </row>
    <row r="41" spans="2:11" x14ac:dyDescent="0.2">
      <c r="B41" s="7">
        <f ca="1">IF(LoanIsGood,IF(ROW()-ROW(PaymentSchedule[[#Headers],[PMT NO]])&gt;ScheduledNumberOfPayments,"",ROW()-ROW(PaymentSchedule[[#Headers],[PMT NO]])),"")</f>
        <v>24</v>
      </c>
      <c r="C41" s="4">
        <f ca="1">IF(PaymentSchedule[[#This Row],[PMT NO]]&lt;&gt;"",EOMONTH(LoanStartDate,ROW(PaymentSchedule[[#This Row],[PMT NO]])-ROW(PaymentSchedule[[#Headers],[PMT NO]])-2)+DAY(LoanStartDate),"")</f>
        <v>45962</v>
      </c>
      <c r="D41" s="5">
        <f ca="1">IF(PaymentSchedule[[#This Row],[PMT NO]]&lt;&gt;"",IF(ROW()-ROW(PaymentSchedule[[#Headers],[BEGINNING BALANCE]])=1,LoanAmount,INDEX(PaymentSchedule[ENDING BALANCE],ROW()-ROW(PaymentSchedule[[#Headers],[BEGINNING BALANCE]])-1)),"")</f>
        <v>259572.04578276895</v>
      </c>
      <c r="E41" s="5">
        <f ca="1">IF(PaymentSchedule[[#This Row],[PMT NO]]&lt;&gt;"",ScheduledPayment,"")</f>
        <v>3848.8844478684491</v>
      </c>
      <c r="F41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41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41" s="5">
        <f ca="1">IF(PaymentSchedule[[#This Row],[PMT NO]]&lt;&gt;"",PaymentSchedule[[#This Row],[TOTAL PAYMENT]]-PaymentSchedule[[#This Row],[INTEREST]],"")</f>
        <v>4364.9959046974245</v>
      </c>
      <c r="I41" s="5">
        <f ca="1">IF(PaymentSchedule[[#This Row],[PMT NO]]&lt;&gt;"",PaymentSchedule[[#This Row],[BEGINNING BALANCE]]*(InterestRate/PaymentsPerYear),"")</f>
        <v>1189.705209837691</v>
      </c>
      <c r="J41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255207.04987807153</v>
      </c>
      <c r="K41" s="8">
        <f ca="1">IF(PaymentSchedule[[#This Row],[PMT NO]]&lt;&gt;"",SUM(INDEX(PaymentSchedule[INTEREST],1,1):PaymentSchedule[[#This Row],[INTEREST]]),"")</f>
        <v>33869.876626914287</v>
      </c>
    </row>
    <row r="42" spans="2:11" x14ac:dyDescent="0.2">
      <c r="B42" s="7">
        <f ca="1">IF(LoanIsGood,IF(ROW()-ROW(PaymentSchedule[[#Headers],[PMT NO]])&gt;ScheduledNumberOfPayments,"",ROW()-ROW(PaymentSchedule[[#Headers],[PMT NO]])),"")</f>
        <v>25</v>
      </c>
      <c r="C42" s="4">
        <f ca="1">IF(PaymentSchedule[[#This Row],[PMT NO]]&lt;&gt;"",EOMONTH(LoanStartDate,ROW(PaymentSchedule[[#This Row],[PMT NO]])-ROW(PaymentSchedule[[#Headers],[PMT NO]])-2)+DAY(LoanStartDate),"")</f>
        <v>45992</v>
      </c>
      <c r="D42" s="5">
        <f ca="1">IF(PaymentSchedule[[#This Row],[PMT NO]]&lt;&gt;"",IF(ROW()-ROW(PaymentSchedule[[#Headers],[BEGINNING BALANCE]])=1,LoanAmount,INDEX(PaymentSchedule[ENDING BALANCE],ROW()-ROW(PaymentSchedule[[#Headers],[BEGINNING BALANCE]])-1)),"")</f>
        <v>255207.04987807153</v>
      </c>
      <c r="E42" s="5">
        <f ca="1">IF(PaymentSchedule[[#This Row],[PMT NO]]&lt;&gt;"",ScheduledPayment,"")</f>
        <v>3848.8844478684491</v>
      </c>
      <c r="F42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42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42" s="5">
        <f ca="1">IF(PaymentSchedule[[#This Row],[PMT NO]]&lt;&gt;"",PaymentSchedule[[#This Row],[TOTAL PAYMENT]]-PaymentSchedule[[#This Row],[INTEREST]],"")</f>
        <v>4385.0021359272869</v>
      </c>
      <c r="I42" s="5">
        <f ca="1">IF(PaymentSchedule[[#This Row],[PMT NO]]&lt;&gt;"",PaymentSchedule[[#This Row],[BEGINNING BALANCE]]*(InterestRate/PaymentsPerYear),"")</f>
        <v>1169.6989786078279</v>
      </c>
      <c r="J42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250822.04774214423</v>
      </c>
      <c r="K42" s="8">
        <f ca="1">IF(PaymentSchedule[[#This Row],[PMT NO]]&lt;&gt;"",SUM(INDEX(PaymentSchedule[INTEREST],1,1):PaymentSchedule[[#This Row],[INTEREST]]),"")</f>
        <v>35039.575605522114</v>
      </c>
    </row>
    <row r="43" spans="2:11" x14ac:dyDescent="0.2">
      <c r="B43" s="7">
        <f ca="1">IF(LoanIsGood,IF(ROW()-ROW(PaymentSchedule[[#Headers],[PMT NO]])&gt;ScheduledNumberOfPayments,"",ROW()-ROW(PaymentSchedule[[#Headers],[PMT NO]])),"")</f>
        <v>26</v>
      </c>
      <c r="C43" s="4">
        <f ca="1">IF(PaymentSchedule[[#This Row],[PMT NO]]&lt;&gt;"",EOMONTH(LoanStartDate,ROW(PaymentSchedule[[#This Row],[PMT NO]])-ROW(PaymentSchedule[[#Headers],[PMT NO]])-2)+DAY(LoanStartDate),"")</f>
        <v>46023</v>
      </c>
      <c r="D43" s="5">
        <f ca="1">IF(PaymentSchedule[[#This Row],[PMT NO]]&lt;&gt;"",IF(ROW()-ROW(PaymentSchedule[[#Headers],[BEGINNING BALANCE]])=1,LoanAmount,INDEX(PaymentSchedule[ENDING BALANCE],ROW()-ROW(PaymentSchedule[[#Headers],[BEGINNING BALANCE]])-1)),"")</f>
        <v>250822.04774214423</v>
      </c>
      <c r="E43" s="5">
        <f ca="1">IF(PaymentSchedule[[#This Row],[PMT NO]]&lt;&gt;"",ScheduledPayment,"")</f>
        <v>3848.8844478684491</v>
      </c>
      <c r="F43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43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43" s="5">
        <f ca="1">IF(PaymentSchedule[[#This Row],[PMT NO]]&lt;&gt;"",PaymentSchedule[[#This Row],[TOTAL PAYMENT]]-PaymentSchedule[[#This Row],[INTEREST]],"")</f>
        <v>4405.1000623836208</v>
      </c>
      <c r="I43" s="5">
        <f ca="1">IF(PaymentSchedule[[#This Row],[PMT NO]]&lt;&gt;"",PaymentSchedule[[#This Row],[BEGINNING BALANCE]]*(InterestRate/PaymentsPerYear),"")</f>
        <v>1149.6010521514945</v>
      </c>
      <c r="J43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246416.9476797606</v>
      </c>
      <c r="K43" s="8">
        <f ca="1">IF(PaymentSchedule[[#This Row],[PMT NO]]&lt;&gt;"",SUM(INDEX(PaymentSchedule[INTEREST],1,1):PaymentSchedule[[#This Row],[INTEREST]]),"")</f>
        <v>36189.176657673612</v>
      </c>
    </row>
    <row r="44" spans="2:11" x14ac:dyDescent="0.2">
      <c r="B44" s="7">
        <f ca="1">IF(LoanIsGood,IF(ROW()-ROW(PaymentSchedule[[#Headers],[PMT NO]])&gt;ScheduledNumberOfPayments,"",ROW()-ROW(PaymentSchedule[[#Headers],[PMT NO]])),"")</f>
        <v>27</v>
      </c>
      <c r="C44" s="4">
        <f ca="1">IF(PaymentSchedule[[#This Row],[PMT NO]]&lt;&gt;"",EOMONTH(LoanStartDate,ROW(PaymentSchedule[[#This Row],[PMT NO]])-ROW(PaymentSchedule[[#Headers],[PMT NO]])-2)+DAY(LoanStartDate),"")</f>
        <v>46054</v>
      </c>
      <c r="D44" s="5">
        <f ca="1">IF(PaymentSchedule[[#This Row],[PMT NO]]&lt;&gt;"",IF(ROW()-ROW(PaymentSchedule[[#Headers],[BEGINNING BALANCE]])=1,LoanAmount,INDEX(PaymentSchedule[ENDING BALANCE],ROW()-ROW(PaymentSchedule[[#Headers],[BEGINNING BALANCE]])-1)),"")</f>
        <v>246416.9476797606</v>
      </c>
      <c r="E44" s="5">
        <f ca="1">IF(PaymentSchedule[[#This Row],[PMT NO]]&lt;&gt;"",ScheduledPayment,"")</f>
        <v>3848.8844478684491</v>
      </c>
      <c r="F44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44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44" s="5">
        <f ca="1">IF(PaymentSchedule[[#This Row],[PMT NO]]&lt;&gt;"",PaymentSchedule[[#This Row],[TOTAL PAYMENT]]-PaymentSchedule[[#This Row],[INTEREST]],"")</f>
        <v>4425.2901043362126</v>
      </c>
      <c r="I44" s="5">
        <f ca="1">IF(PaymentSchedule[[#This Row],[PMT NO]]&lt;&gt;"",PaymentSchedule[[#This Row],[BEGINNING BALANCE]]*(InterestRate/PaymentsPerYear),"")</f>
        <v>1129.4110101989029</v>
      </c>
      <c r="J44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241991.65757542438</v>
      </c>
      <c r="K44" s="8">
        <f ca="1">IF(PaymentSchedule[[#This Row],[PMT NO]]&lt;&gt;"",SUM(INDEX(PaymentSchedule[INTEREST],1,1):PaymentSchedule[[#This Row],[INTEREST]]),"")</f>
        <v>37318.587667872518</v>
      </c>
    </row>
    <row r="45" spans="2:11" x14ac:dyDescent="0.2">
      <c r="B45" s="7">
        <f ca="1">IF(LoanIsGood,IF(ROW()-ROW(PaymentSchedule[[#Headers],[PMT NO]])&gt;ScheduledNumberOfPayments,"",ROW()-ROW(PaymentSchedule[[#Headers],[PMT NO]])),"")</f>
        <v>28</v>
      </c>
      <c r="C45" s="4">
        <f ca="1">IF(PaymentSchedule[[#This Row],[PMT NO]]&lt;&gt;"",EOMONTH(LoanStartDate,ROW(PaymentSchedule[[#This Row],[PMT NO]])-ROW(PaymentSchedule[[#Headers],[PMT NO]])-2)+DAY(LoanStartDate),"")</f>
        <v>46082</v>
      </c>
      <c r="D45" s="5">
        <f ca="1">IF(PaymentSchedule[[#This Row],[PMT NO]]&lt;&gt;"",IF(ROW()-ROW(PaymentSchedule[[#Headers],[BEGINNING BALANCE]])=1,LoanAmount,INDEX(PaymentSchedule[ENDING BALANCE],ROW()-ROW(PaymentSchedule[[#Headers],[BEGINNING BALANCE]])-1)),"")</f>
        <v>241991.65757542438</v>
      </c>
      <c r="E45" s="5">
        <f ca="1">IF(PaymentSchedule[[#This Row],[PMT NO]]&lt;&gt;"",ScheduledPayment,"")</f>
        <v>3848.8844478684491</v>
      </c>
      <c r="F45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45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45" s="5">
        <f ca="1">IF(PaymentSchedule[[#This Row],[PMT NO]]&lt;&gt;"",PaymentSchedule[[#This Row],[TOTAL PAYMENT]]-PaymentSchedule[[#This Row],[INTEREST]],"")</f>
        <v>4445.5726839810868</v>
      </c>
      <c r="I45" s="5">
        <f ca="1">IF(PaymentSchedule[[#This Row],[PMT NO]]&lt;&gt;"",PaymentSchedule[[#This Row],[BEGINNING BALANCE]]*(InterestRate/PaymentsPerYear),"")</f>
        <v>1109.1284305540285</v>
      </c>
      <c r="J45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237546.08489144329</v>
      </c>
      <c r="K45" s="8">
        <f ca="1">IF(PaymentSchedule[[#This Row],[PMT NO]]&lt;&gt;"",SUM(INDEX(PaymentSchedule[INTEREST],1,1):PaymentSchedule[[#This Row],[INTEREST]]),"")</f>
        <v>38427.71609842655</v>
      </c>
    </row>
    <row r="46" spans="2:11" x14ac:dyDescent="0.2">
      <c r="B46" s="7">
        <f ca="1">IF(LoanIsGood,IF(ROW()-ROW(PaymentSchedule[[#Headers],[PMT NO]])&gt;ScheduledNumberOfPayments,"",ROW()-ROW(PaymentSchedule[[#Headers],[PMT NO]])),"")</f>
        <v>29</v>
      </c>
      <c r="C46" s="4">
        <f ca="1">IF(PaymentSchedule[[#This Row],[PMT NO]]&lt;&gt;"",EOMONTH(LoanStartDate,ROW(PaymentSchedule[[#This Row],[PMT NO]])-ROW(PaymentSchedule[[#Headers],[PMT NO]])-2)+DAY(LoanStartDate),"")</f>
        <v>46113</v>
      </c>
      <c r="D46" s="5">
        <f ca="1">IF(PaymentSchedule[[#This Row],[PMT NO]]&lt;&gt;"",IF(ROW()-ROW(PaymentSchedule[[#Headers],[BEGINNING BALANCE]])=1,LoanAmount,INDEX(PaymentSchedule[ENDING BALANCE],ROW()-ROW(PaymentSchedule[[#Headers],[BEGINNING BALANCE]])-1)),"")</f>
        <v>237546.08489144329</v>
      </c>
      <c r="E46" s="5">
        <f ca="1">IF(PaymentSchedule[[#This Row],[PMT NO]]&lt;&gt;"",ScheduledPayment,"")</f>
        <v>3848.8844478684491</v>
      </c>
      <c r="F46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46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46" s="5">
        <f ca="1">IF(PaymentSchedule[[#This Row],[PMT NO]]&lt;&gt;"",PaymentSchedule[[#This Row],[TOTAL PAYMENT]]-PaymentSchedule[[#This Row],[INTEREST]],"")</f>
        <v>4465.9482254493332</v>
      </c>
      <c r="I46" s="5">
        <f ca="1">IF(PaymentSchedule[[#This Row],[PMT NO]]&lt;&gt;"",PaymentSchedule[[#This Row],[BEGINNING BALANCE]]*(InterestRate/PaymentsPerYear),"")</f>
        <v>1088.7528890857818</v>
      </c>
      <c r="J46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233080.13666599395</v>
      </c>
      <c r="K46" s="8">
        <f ca="1">IF(PaymentSchedule[[#This Row],[PMT NO]]&lt;&gt;"",SUM(INDEX(PaymentSchedule[INTEREST],1,1):PaymentSchedule[[#This Row],[INTEREST]]),"")</f>
        <v>39516.468987512329</v>
      </c>
    </row>
    <row r="47" spans="2:11" x14ac:dyDescent="0.2">
      <c r="B47" s="7">
        <f ca="1">IF(LoanIsGood,IF(ROW()-ROW(PaymentSchedule[[#Headers],[PMT NO]])&gt;ScheduledNumberOfPayments,"",ROW()-ROW(PaymentSchedule[[#Headers],[PMT NO]])),"")</f>
        <v>30</v>
      </c>
      <c r="C47" s="4">
        <f ca="1">IF(PaymentSchedule[[#This Row],[PMT NO]]&lt;&gt;"",EOMONTH(LoanStartDate,ROW(PaymentSchedule[[#This Row],[PMT NO]])-ROW(PaymentSchedule[[#Headers],[PMT NO]])-2)+DAY(LoanStartDate),"")</f>
        <v>46143</v>
      </c>
      <c r="D47" s="5">
        <f ca="1">IF(PaymentSchedule[[#This Row],[PMT NO]]&lt;&gt;"",IF(ROW()-ROW(PaymentSchedule[[#Headers],[BEGINNING BALANCE]])=1,LoanAmount,INDEX(PaymentSchedule[ENDING BALANCE],ROW()-ROW(PaymentSchedule[[#Headers],[BEGINNING BALANCE]])-1)),"")</f>
        <v>233080.13666599395</v>
      </c>
      <c r="E47" s="5">
        <f ca="1">IF(PaymentSchedule[[#This Row],[PMT NO]]&lt;&gt;"",ScheduledPayment,"")</f>
        <v>3848.8844478684491</v>
      </c>
      <c r="F47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47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47" s="5">
        <f ca="1">IF(PaymentSchedule[[#This Row],[PMT NO]]&lt;&gt;"",PaymentSchedule[[#This Row],[TOTAL PAYMENT]]-PaymentSchedule[[#This Row],[INTEREST]],"")</f>
        <v>4486.4171548159766</v>
      </c>
      <c r="I47" s="5">
        <f ca="1">IF(PaymentSchedule[[#This Row],[PMT NO]]&lt;&gt;"",PaymentSchedule[[#This Row],[BEGINNING BALANCE]]*(InterestRate/PaymentsPerYear),"")</f>
        <v>1068.2839597191389</v>
      </c>
      <c r="J47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228593.71951117797</v>
      </c>
      <c r="K47" s="8">
        <f ca="1">IF(PaymentSchedule[[#This Row],[PMT NO]]&lt;&gt;"",SUM(INDEX(PaymentSchedule[INTEREST],1,1):PaymentSchedule[[#This Row],[INTEREST]]),"")</f>
        <v>40584.752947231471</v>
      </c>
    </row>
    <row r="48" spans="2:11" x14ac:dyDescent="0.2">
      <c r="B48" s="7">
        <f ca="1">IF(LoanIsGood,IF(ROW()-ROW(PaymentSchedule[[#Headers],[PMT NO]])&gt;ScheduledNumberOfPayments,"",ROW()-ROW(PaymentSchedule[[#Headers],[PMT NO]])),"")</f>
        <v>31</v>
      </c>
      <c r="C48" s="4">
        <f ca="1">IF(PaymentSchedule[[#This Row],[PMT NO]]&lt;&gt;"",EOMONTH(LoanStartDate,ROW(PaymentSchedule[[#This Row],[PMT NO]])-ROW(PaymentSchedule[[#Headers],[PMT NO]])-2)+DAY(LoanStartDate),"")</f>
        <v>46174</v>
      </c>
      <c r="D48" s="5">
        <f ca="1">IF(PaymentSchedule[[#This Row],[PMT NO]]&lt;&gt;"",IF(ROW()-ROW(PaymentSchedule[[#Headers],[BEGINNING BALANCE]])=1,LoanAmount,INDEX(PaymentSchedule[ENDING BALANCE],ROW()-ROW(PaymentSchedule[[#Headers],[BEGINNING BALANCE]])-1)),"")</f>
        <v>228593.71951117797</v>
      </c>
      <c r="E48" s="5">
        <f ca="1">IF(PaymentSchedule[[#This Row],[PMT NO]]&lt;&gt;"",ScheduledPayment,"")</f>
        <v>3848.8844478684491</v>
      </c>
      <c r="F48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48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48" s="5">
        <f ca="1">IF(PaymentSchedule[[#This Row],[PMT NO]]&lt;&gt;"",PaymentSchedule[[#This Row],[TOTAL PAYMENT]]-PaymentSchedule[[#This Row],[INTEREST]],"")</f>
        <v>4506.9799001088832</v>
      </c>
      <c r="I48" s="5">
        <f ca="1">IF(PaymentSchedule[[#This Row],[PMT NO]]&lt;&gt;"",PaymentSchedule[[#This Row],[BEGINNING BALANCE]]*(InterestRate/PaymentsPerYear),"")</f>
        <v>1047.7212144262323</v>
      </c>
      <c r="J48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224086.73961106909</v>
      </c>
      <c r="K48" s="8">
        <f ca="1">IF(PaymentSchedule[[#This Row],[PMT NO]]&lt;&gt;"",SUM(INDEX(PaymentSchedule[INTEREST],1,1):PaymentSchedule[[#This Row],[INTEREST]]),"")</f>
        <v>41632.474161657701</v>
      </c>
    </row>
    <row r="49" spans="2:11" x14ac:dyDescent="0.2">
      <c r="B49" s="7">
        <f ca="1">IF(LoanIsGood,IF(ROW()-ROW(PaymentSchedule[[#Headers],[PMT NO]])&gt;ScheduledNumberOfPayments,"",ROW()-ROW(PaymentSchedule[[#Headers],[PMT NO]])),"")</f>
        <v>32</v>
      </c>
      <c r="C49" s="4">
        <f ca="1">IF(PaymentSchedule[[#This Row],[PMT NO]]&lt;&gt;"",EOMONTH(LoanStartDate,ROW(PaymentSchedule[[#This Row],[PMT NO]])-ROW(PaymentSchedule[[#Headers],[PMT NO]])-2)+DAY(LoanStartDate),"")</f>
        <v>46204</v>
      </c>
      <c r="D49" s="5">
        <f ca="1">IF(PaymentSchedule[[#This Row],[PMT NO]]&lt;&gt;"",IF(ROW()-ROW(PaymentSchedule[[#Headers],[BEGINNING BALANCE]])=1,LoanAmount,INDEX(PaymentSchedule[ENDING BALANCE],ROW()-ROW(PaymentSchedule[[#Headers],[BEGINNING BALANCE]])-1)),"")</f>
        <v>224086.73961106909</v>
      </c>
      <c r="E49" s="5">
        <f ca="1">IF(PaymentSchedule[[#This Row],[PMT NO]]&lt;&gt;"",ScheduledPayment,"")</f>
        <v>3848.8844478684491</v>
      </c>
      <c r="F49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49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49" s="5">
        <f ca="1">IF(PaymentSchedule[[#This Row],[PMT NO]]&lt;&gt;"",PaymentSchedule[[#This Row],[TOTAL PAYMENT]]-PaymentSchedule[[#This Row],[INTEREST]],"")</f>
        <v>4527.6368913177157</v>
      </c>
      <c r="I49" s="5">
        <f ca="1">IF(PaymentSchedule[[#This Row],[PMT NO]]&lt;&gt;"",PaymentSchedule[[#This Row],[BEGINNING BALANCE]]*(InterestRate/PaymentsPerYear),"")</f>
        <v>1027.0642232174</v>
      </c>
      <c r="J49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219559.10271975136</v>
      </c>
      <c r="K49" s="8">
        <f ca="1">IF(PaymentSchedule[[#This Row],[PMT NO]]&lt;&gt;"",SUM(INDEX(PaymentSchedule[INTEREST],1,1):PaymentSchedule[[#This Row],[INTEREST]]),"")</f>
        <v>42659.538384875101</v>
      </c>
    </row>
    <row r="50" spans="2:11" x14ac:dyDescent="0.2">
      <c r="B50" s="7">
        <f ca="1">IF(LoanIsGood,IF(ROW()-ROW(PaymentSchedule[[#Headers],[PMT NO]])&gt;ScheduledNumberOfPayments,"",ROW()-ROW(PaymentSchedule[[#Headers],[PMT NO]])),"")</f>
        <v>33</v>
      </c>
      <c r="C50" s="4">
        <f ca="1">IF(PaymentSchedule[[#This Row],[PMT NO]]&lt;&gt;"",EOMONTH(LoanStartDate,ROW(PaymentSchedule[[#This Row],[PMT NO]])-ROW(PaymentSchedule[[#Headers],[PMT NO]])-2)+DAY(LoanStartDate),"")</f>
        <v>46235</v>
      </c>
      <c r="D50" s="5">
        <f ca="1">IF(PaymentSchedule[[#This Row],[PMT NO]]&lt;&gt;"",IF(ROW()-ROW(PaymentSchedule[[#Headers],[BEGINNING BALANCE]])=1,LoanAmount,INDEX(PaymentSchedule[ENDING BALANCE],ROW()-ROW(PaymentSchedule[[#Headers],[BEGINNING BALANCE]])-1)),"")</f>
        <v>219559.10271975136</v>
      </c>
      <c r="E50" s="5">
        <f ca="1">IF(PaymentSchedule[[#This Row],[PMT NO]]&lt;&gt;"",ScheduledPayment,"")</f>
        <v>3848.8844478684491</v>
      </c>
      <c r="F50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50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50" s="5">
        <f ca="1">IF(PaymentSchedule[[#This Row],[PMT NO]]&lt;&gt;"",PaymentSchedule[[#This Row],[TOTAL PAYMENT]]-PaymentSchedule[[#This Row],[INTEREST]],"")</f>
        <v>4548.3885604029219</v>
      </c>
      <c r="I50" s="5">
        <f ca="1">IF(PaymentSchedule[[#This Row],[PMT NO]]&lt;&gt;"",PaymentSchedule[[#This Row],[BEGINNING BALANCE]]*(InterestRate/PaymentsPerYear),"")</f>
        <v>1006.3125541321938</v>
      </c>
      <c r="J50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215010.71415934843</v>
      </c>
      <c r="K50" s="8">
        <f ca="1">IF(PaymentSchedule[[#This Row],[PMT NO]]&lt;&gt;"",SUM(INDEX(PaymentSchedule[INTEREST],1,1):PaymentSchedule[[#This Row],[INTEREST]]),"")</f>
        <v>43665.850939007294</v>
      </c>
    </row>
    <row r="51" spans="2:11" x14ac:dyDescent="0.2">
      <c r="B51" s="7">
        <f ca="1">IF(LoanIsGood,IF(ROW()-ROW(PaymentSchedule[[#Headers],[PMT NO]])&gt;ScheduledNumberOfPayments,"",ROW()-ROW(PaymentSchedule[[#Headers],[PMT NO]])),"")</f>
        <v>34</v>
      </c>
      <c r="C51" s="4">
        <f ca="1">IF(PaymentSchedule[[#This Row],[PMT NO]]&lt;&gt;"",EOMONTH(LoanStartDate,ROW(PaymentSchedule[[#This Row],[PMT NO]])-ROW(PaymentSchedule[[#Headers],[PMT NO]])-2)+DAY(LoanStartDate),"")</f>
        <v>46266</v>
      </c>
      <c r="D51" s="5">
        <f ca="1">IF(PaymentSchedule[[#This Row],[PMT NO]]&lt;&gt;"",IF(ROW()-ROW(PaymentSchedule[[#Headers],[BEGINNING BALANCE]])=1,LoanAmount,INDEX(PaymentSchedule[ENDING BALANCE],ROW()-ROW(PaymentSchedule[[#Headers],[BEGINNING BALANCE]])-1)),"")</f>
        <v>215010.71415934843</v>
      </c>
      <c r="E51" s="5">
        <f ca="1">IF(PaymentSchedule[[#This Row],[PMT NO]]&lt;&gt;"",ScheduledPayment,"")</f>
        <v>3848.8844478684491</v>
      </c>
      <c r="F51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51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51" s="5">
        <f ca="1">IF(PaymentSchedule[[#This Row],[PMT NO]]&lt;&gt;"",PaymentSchedule[[#This Row],[TOTAL PAYMENT]]-PaymentSchedule[[#This Row],[INTEREST]],"")</f>
        <v>4569.2353413047686</v>
      </c>
      <c r="I51" s="5">
        <f ca="1">IF(PaymentSchedule[[#This Row],[PMT NO]]&lt;&gt;"",PaymentSchedule[[#This Row],[BEGINNING BALANCE]]*(InterestRate/PaymentsPerYear),"")</f>
        <v>985.46577323034694</v>
      </c>
      <c r="J51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210441.47881804366</v>
      </c>
      <c r="K51" s="8">
        <f ca="1">IF(PaymentSchedule[[#This Row],[PMT NO]]&lt;&gt;"",SUM(INDEX(PaymentSchedule[INTEREST],1,1):PaymentSchedule[[#This Row],[INTEREST]]),"")</f>
        <v>44651.31671223764</v>
      </c>
    </row>
    <row r="52" spans="2:11" x14ac:dyDescent="0.2">
      <c r="B52" s="7">
        <f ca="1">IF(LoanIsGood,IF(ROW()-ROW(PaymentSchedule[[#Headers],[PMT NO]])&gt;ScheduledNumberOfPayments,"",ROW()-ROW(PaymentSchedule[[#Headers],[PMT NO]])),"")</f>
        <v>35</v>
      </c>
      <c r="C52" s="4">
        <f ca="1">IF(PaymentSchedule[[#This Row],[PMT NO]]&lt;&gt;"",EOMONTH(LoanStartDate,ROW(PaymentSchedule[[#This Row],[PMT NO]])-ROW(PaymentSchedule[[#Headers],[PMT NO]])-2)+DAY(LoanStartDate),"")</f>
        <v>46296</v>
      </c>
      <c r="D52" s="5">
        <f ca="1">IF(PaymentSchedule[[#This Row],[PMT NO]]&lt;&gt;"",IF(ROW()-ROW(PaymentSchedule[[#Headers],[BEGINNING BALANCE]])=1,LoanAmount,INDEX(PaymentSchedule[ENDING BALANCE],ROW()-ROW(PaymentSchedule[[#Headers],[BEGINNING BALANCE]])-1)),"")</f>
        <v>210441.47881804366</v>
      </c>
      <c r="E52" s="5">
        <f ca="1">IF(PaymentSchedule[[#This Row],[PMT NO]]&lt;&gt;"",ScheduledPayment,"")</f>
        <v>3848.8844478684491</v>
      </c>
      <c r="F52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52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52" s="5">
        <f ca="1">IF(PaymentSchedule[[#This Row],[PMT NO]]&lt;&gt;"",PaymentSchedule[[#This Row],[TOTAL PAYMENT]]-PaymentSchedule[[#This Row],[INTEREST]],"")</f>
        <v>4590.1776699524153</v>
      </c>
      <c r="I52" s="5">
        <f ca="1">IF(PaymentSchedule[[#This Row],[PMT NO]]&lt;&gt;"",PaymentSchedule[[#This Row],[BEGINNING BALANCE]]*(InterestRate/PaymentsPerYear),"")</f>
        <v>964.52344458270011</v>
      </c>
      <c r="J52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205851.30114809124</v>
      </c>
      <c r="K52" s="8">
        <f ca="1">IF(PaymentSchedule[[#This Row],[PMT NO]]&lt;&gt;"",SUM(INDEX(PaymentSchedule[INTEREST],1,1):PaymentSchedule[[#This Row],[INTEREST]]),"")</f>
        <v>45615.840156820341</v>
      </c>
    </row>
    <row r="53" spans="2:11" x14ac:dyDescent="0.2">
      <c r="B53" s="7">
        <f ca="1">IF(LoanIsGood,IF(ROW()-ROW(PaymentSchedule[[#Headers],[PMT NO]])&gt;ScheduledNumberOfPayments,"",ROW()-ROW(PaymentSchedule[[#Headers],[PMT NO]])),"")</f>
        <v>36</v>
      </c>
      <c r="C53" s="4">
        <f ca="1">IF(PaymentSchedule[[#This Row],[PMT NO]]&lt;&gt;"",EOMONTH(LoanStartDate,ROW(PaymentSchedule[[#This Row],[PMT NO]])-ROW(PaymentSchedule[[#Headers],[PMT NO]])-2)+DAY(LoanStartDate),"")</f>
        <v>46327</v>
      </c>
      <c r="D53" s="5">
        <f ca="1">IF(PaymentSchedule[[#This Row],[PMT NO]]&lt;&gt;"",IF(ROW()-ROW(PaymentSchedule[[#Headers],[BEGINNING BALANCE]])=1,LoanAmount,INDEX(PaymentSchedule[ENDING BALANCE],ROW()-ROW(PaymentSchedule[[#Headers],[BEGINNING BALANCE]])-1)),"")</f>
        <v>205851.30114809124</v>
      </c>
      <c r="E53" s="5">
        <f ca="1">IF(PaymentSchedule[[#This Row],[PMT NO]]&lt;&gt;"",ScheduledPayment,"")</f>
        <v>3848.8844478684491</v>
      </c>
      <c r="F53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53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53" s="5">
        <f ca="1">IF(PaymentSchedule[[#This Row],[PMT NO]]&lt;&gt;"",PaymentSchedule[[#This Row],[TOTAL PAYMENT]]-PaymentSchedule[[#This Row],[INTEREST]],"")</f>
        <v>4611.2159842730307</v>
      </c>
      <c r="I53" s="5">
        <f ca="1">IF(PaymentSchedule[[#This Row],[PMT NO]]&lt;&gt;"",PaymentSchedule[[#This Row],[BEGINNING BALANCE]]*(InterestRate/PaymentsPerYear),"")</f>
        <v>943.48513026208479</v>
      </c>
      <c r="J53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201240.08516381821</v>
      </c>
      <c r="K53" s="8">
        <f ca="1">IF(PaymentSchedule[[#This Row],[PMT NO]]&lt;&gt;"",SUM(INDEX(PaymentSchedule[INTEREST],1,1):PaymentSchedule[[#This Row],[INTEREST]]),"")</f>
        <v>46559.325287082429</v>
      </c>
    </row>
    <row r="54" spans="2:11" x14ac:dyDescent="0.2">
      <c r="B54" s="7">
        <f ca="1">IF(LoanIsGood,IF(ROW()-ROW(PaymentSchedule[[#Headers],[PMT NO]])&gt;ScheduledNumberOfPayments,"",ROW()-ROW(PaymentSchedule[[#Headers],[PMT NO]])),"")</f>
        <v>37</v>
      </c>
      <c r="C54" s="4">
        <f ca="1">IF(PaymentSchedule[[#This Row],[PMT NO]]&lt;&gt;"",EOMONTH(LoanStartDate,ROW(PaymentSchedule[[#This Row],[PMT NO]])-ROW(PaymentSchedule[[#Headers],[PMT NO]])-2)+DAY(LoanStartDate),"")</f>
        <v>46357</v>
      </c>
      <c r="D54" s="5">
        <f ca="1">IF(PaymentSchedule[[#This Row],[PMT NO]]&lt;&gt;"",IF(ROW()-ROW(PaymentSchedule[[#Headers],[BEGINNING BALANCE]])=1,LoanAmount,INDEX(PaymentSchedule[ENDING BALANCE],ROW()-ROW(PaymentSchedule[[#Headers],[BEGINNING BALANCE]])-1)),"")</f>
        <v>201240.08516381821</v>
      </c>
      <c r="E54" s="5">
        <f ca="1">IF(PaymentSchedule[[#This Row],[PMT NO]]&lt;&gt;"",ScheduledPayment,"")</f>
        <v>3848.8844478684491</v>
      </c>
      <c r="F54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54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54" s="5">
        <f ca="1">IF(PaymentSchedule[[#This Row],[PMT NO]]&lt;&gt;"",PaymentSchedule[[#This Row],[TOTAL PAYMENT]]-PaymentSchedule[[#This Row],[INTEREST]],"")</f>
        <v>4632.3507242009482</v>
      </c>
      <c r="I54" s="5">
        <f ca="1">IF(PaymentSchedule[[#This Row],[PMT NO]]&lt;&gt;"",PaymentSchedule[[#This Row],[BEGINNING BALANCE]]*(InterestRate/PaymentsPerYear),"")</f>
        <v>922.35039033416683</v>
      </c>
      <c r="J54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196607.73443961726</v>
      </c>
      <c r="K54" s="8">
        <f ca="1">IF(PaymentSchedule[[#This Row],[PMT NO]]&lt;&gt;"",SUM(INDEX(PaymentSchedule[INTEREST],1,1):PaymentSchedule[[#This Row],[INTEREST]]),"")</f>
        <v>47481.675677416599</v>
      </c>
    </row>
    <row r="55" spans="2:11" x14ac:dyDescent="0.2">
      <c r="B55" s="7">
        <f ca="1">IF(LoanIsGood,IF(ROW()-ROW(PaymentSchedule[[#Headers],[PMT NO]])&gt;ScheduledNumberOfPayments,"",ROW()-ROW(PaymentSchedule[[#Headers],[PMT NO]])),"")</f>
        <v>38</v>
      </c>
      <c r="C55" s="4">
        <f ca="1">IF(PaymentSchedule[[#This Row],[PMT NO]]&lt;&gt;"",EOMONTH(LoanStartDate,ROW(PaymentSchedule[[#This Row],[PMT NO]])-ROW(PaymentSchedule[[#Headers],[PMT NO]])-2)+DAY(LoanStartDate),"")</f>
        <v>46388</v>
      </c>
      <c r="D55" s="5">
        <f ca="1">IF(PaymentSchedule[[#This Row],[PMT NO]]&lt;&gt;"",IF(ROW()-ROW(PaymentSchedule[[#Headers],[BEGINNING BALANCE]])=1,LoanAmount,INDEX(PaymentSchedule[ENDING BALANCE],ROW()-ROW(PaymentSchedule[[#Headers],[BEGINNING BALANCE]])-1)),"")</f>
        <v>196607.73443961726</v>
      </c>
      <c r="E55" s="5">
        <f ca="1">IF(PaymentSchedule[[#This Row],[PMT NO]]&lt;&gt;"",ScheduledPayment,"")</f>
        <v>3848.8844478684491</v>
      </c>
      <c r="F55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55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55" s="5">
        <f ca="1">IF(PaymentSchedule[[#This Row],[PMT NO]]&lt;&gt;"",PaymentSchedule[[#This Row],[TOTAL PAYMENT]]-PaymentSchedule[[#This Row],[INTEREST]],"")</f>
        <v>4653.5823316868691</v>
      </c>
      <c r="I55" s="5">
        <f ca="1">IF(PaymentSchedule[[#This Row],[PMT NO]]&lt;&gt;"",PaymentSchedule[[#This Row],[BEGINNING BALANCE]]*(InterestRate/PaymentsPerYear),"")</f>
        <v>901.11878284824581</v>
      </c>
      <c r="J55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191954.15210793039</v>
      </c>
      <c r="K55" s="8">
        <f ca="1">IF(PaymentSchedule[[#This Row],[PMT NO]]&lt;&gt;"",SUM(INDEX(PaymentSchedule[INTEREST],1,1):PaymentSchedule[[#This Row],[INTEREST]]),"")</f>
        <v>48382.794460264842</v>
      </c>
    </row>
    <row r="56" spans="2:11" x14ac:dyDescent="0.2">
      <c r="B56" s="7">
        <f ca="1">IF(LoanIsGood,IF(ROW()-ROW(PaymentSchedule[[#Headers],[PMT NO]])&gt;ScheduledNumberOfPayments,"",ROW()-ROW(PaymentSchedule[[#Headers],[PMT NO]])),"")</f>
        <v>39</v>
      </c>
      <c r="C56" s="4">
        <f ca="1">IF(PaymentSchedule[[#This Row],[PMT NO]]&lt;&gt;"",EOMONTH(LoanStartDate,ROW(PaymentSchedule[[#This Row],[PMT NO]])-ROW(PaymentSchedule[[#Headers],[PMT NO]])-2)+DAY(LoanStartDate),"")</f>
        <v>46419</v>
      </c>
      <c r="D56" s="5">
        <f ca="1">IF(PaymentSchedule[[#This Row],[PMT NO]]&lt;&gt;"",IF(ROW()-ROW(PaymentSchedule[[#Headers],[BEGINNING BALANCE]])=1,LoanAmount,INDEX(PaymentSchedule[ENDING BALANCE],ROW()-ROW(PaymentSchedule[[#Headers],[BEGINNING BALANCE]])-1)),"")</f>
        <v>191954.15210793039</v>
      </c>
      <c r="E56" s="5">
        <f ca="1">IF(PaymentSchedule[[#This Row],[PMT NO]]&lt;&gt;"",ScheduledPayment,"")</f>
        <v>3848.8844478684491</v>
      </c>
      <c r="F56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56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56" s="5">
        <f ca="1">IF(PaymentSchedule[[#This Row],[PMT NO]]&lt;&gt;"",PaymentSchedule[[#This Row],[TOTAL PAYMENT]]-PaymentSchedule[[#This Row],[INTEREST]],"")</f>
        <v>4674.9112507071013</v>
      </c>
      <c r="I56" s="5">
        <f ca="1">IF(PaymentSchedule[[#This Row],[PMT NO]]&lt;&gt;"",PaymentSchedule[[#This Row],[BEGINNING BALANCE]]*(InterestRate/PaymentsPerYear),"")</f>
        <v>879.78986382801429</v>
      </c>
      <c r="J56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187279.24085722328</v>
      </c>
      <c r="K56" s="8">
        <f ca="1">IF(PaymentSchedule[[#This Row],[PMT NO]]&lt;&gt;"",SUM(INDEX(PaymentSchedule[INTEREST],1,1):PaymentSchedule[[#This Row],[INTEREST]]),"")</f>
        <v>49262.584324092859</v>
      </c>
    </row>
    <row r="57" spans="2:11" x14ac:dyDescent="0.2">
      <c r="B57" s="7">
        <f ca="1">IF(LoanIsGood,IF(ROW()-ROW(PaymentSchedule[[#Headers],[PMT NO]])&gt;ScheduledNumberOfPayments,"",ROW()-ROW(PaymentSchedule[[#Headers],[PMT NO]])),"")</f>
        <v>40</v>
      </c>
      <c r="C57" s="4">
        <f ca="1">IF(PaymentSchedule[[#This Row],[PMT NO]]&lt;&gt;"",EOMONTH(LoanStartDate,ROW(PaymentSchedule[[#This Row],[PMT NO]])-ROW(PaymentSchedule[[#Headers],[PMT NO]])-2)+DAY(LoanStartDate),"")</f>
        <v>46447</v>
      </c>
      <c r="D57" s="5">
        <f ca="1">IF(PaymentSchedule[[#This Row],[PMT NO]]&lt;&gt;"",IF(ROW()-ROW(PaymentSchedule[[#Headers],[BEGINNING BALANCE]])=1,LoanAmount,INDEX(PaymentSchedule[ENDING BALANCE],ROW()-ROW(PaymentSchedule[[#Headers],[BEGINNING BALANCE]])-1)),"")</f>
        <v>187279.24085722328</v>
      </c>
      <c r="E57" s="5">
        <f ca="1">IF(PaymentSchedule[[#This Row],[PMT NO]]&lt;&gt;"",ScheduledPayment,"")</f>
        <v>3848.8844478684491</v>
      </c>
      <c r="F57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57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57" s="5">
        <f ca="1">IF(PaymentSchedule[[#This Row],[PMT NO]]&lt;&gt;"",PaymentSchedule[[#This Row],[TOTAL PAYMENT]]-PaymentSchedule[[#This Row],[INTEREST]],"")</f>
        <v>4696.3379272728416</v>
      </c>
      <c r="I57" s="5">
        <f ca="1">IF(PaymentSchedule[[#This Row],[PMT NO]]&lt;&gt;"",PaymentSchedule[[#This Row],[BEGINNING BALANCE]]*(InterestRate/PaymentsPerYear),"")</f>
        <v>858.36318726227341</v>
      </c>
      <c r="J57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182582.90292995045</v>
      </c>
      <c r="K57" s="8">
        <f ca="1">IF(PaymentSchedule[[#This Row],[PMT NO]]&lt;&gt;"",SUM(INDEX(PaymentSchedule[INTEREST],1,1):PaymentSchedule[[#This Row],[INTEREST]]),"")</f>
        <v>50120.947511355131</v>
      </c>
    </row>
    <row r="58" spans="2:11" x14ac:dyDescent="0.2">
      <c r="B58" s="7">
        <f ca="1">IF(LoanIsGood,IF(ROW()-ROW(PaymentSchedule[[#Headers],[PMT NO]])&gt;ScheduledNumberOfPayments,"",ROW()-ROW(PaymentSchedule[[#Headers],[PMT NO]])),"")</f>
        <v>41</v>
      </c>
      <c r="C58" s="4">
        <f ca="1">IF(PaymentSchedule[[#This Row],[PMT NO]]&lt;&gt;"",EOMONTH(LoanStartDate,ROW(PaymentSchedule[[#This Row],[PMT NO]])-ROW(PaymentSchedule[[#Headers],[PMT NO]])-2)+DAY(LoanStartDate),"")</f>
        <v>46478</v>
      </c>
      <c r="D58" s="5">
        <f ca="1">IF(PaymentSchedule[[#This Row],[PMT NO]]&lt;&gt;"",IF(ROW()-ROW(PaymentSchedule[[#Headers],[BEGINNING BALANCE]])=1,LoanAmount,INDEX(PaymentSchedule[ENDING BALANCE],ROW()-ROW(PaymentSchedule[[#Headers],[BEGINNING BALANCE]])-1)),"")</f>
        <v>182582.90292995045</v>
      </c>
      <c r="E58" s="5">
        <f ca="1">IF(PaymentSchedule[[#This Row],[PMT NO]]&lt;&gt;"",ScheduledPayment,"")</f>
        <v>3848.8844478684491</v>
      </c>
      <c r="F58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58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58" s="5">
        <f ca="1">IF(PaymentSchedule[[#This Row],[PMT NO]]&lt;&gt;"",PaymentSchedule[[#This Row],[TOTAL PAYMENT]]-PaymentSchedule[[#This Row],[INTEREST]],"")</f>
        <v>4717.862809439509</v>
      </c>
      <c r="I58" s="5">
        <f ca="1">IF(PaymentSchedule[[#This Row],[PMT NO]]&lt;&gt;"",PaymentSchedule[[#This Row],[BEGINNING BALANCE]]*(InterestRate/PaymentsPerYear),"")</f>
        <v>836.83830509560619</v>
      </c>
      <c r="J58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177865.04012051094</v>
      </c>
      <c r="K58" s="8">
        <f ca="1">IF(PaymentSchedule[[#This Row],[PMT NO]]&lt;&gt;"",SUM(INDEX(PaymentSchedule[INTEREST],1,1):PaymentSchedule[[#This Row],[INTEREST]]),"")</f>
        <v>50957.785816450734</v>
      </c>
    </row>
    <row r="59" spans="2:11" x14ac:dyDescent="0.2">
      <c r="B59" s="7">
        <f ca="1">IF(LoanIsGood,IF(ROW()-ROW(PaymentSchedule[[#Headers],[PMT NO]])&gt;ScheduledNumberOfPayments,"",ROW()-ROW(PaymentSchedule[[#Headers],[PMT NO]])),"")</f>
        <v>42</v>
      </c>
      <c r="C59" s="4">
        <f ca="1">IF(PaymentSchedule[[#This Row],[PMT NO]]&lt;&gt;"",EOMONTH(LoanStartDate,ROW(PaymentSchedule[[#This Row],[PMT NO]])-ROW(PaymentSchedule[[#Headers],[PMT NO]])-2)+DAY(LoanStartDate),"")</f>
        <v>46508</v>
      </c>
      <c r="D59" s="5">
        <f ca="1">IF(PaymentSchedule[[#This Row],[PMT NO]]&lt;&gt;"",IF(ROW()-ROW(PaymentSchedule[[#Headers],[BEGINNING BALANCE]])=1,LoanAmount,INDEX(PaymentSchedule[ENDING BALANCE],ROW()-ROW(PaymentSchedule[[#Headers],[BEGINNING BALANCE]])-1)),"")</f>
        <v>177865.04012051094</v>
      </c>
      <c r="E59" s="5">
        <f ca="1">IF(PaymentSchedule[[#This Row],[PMT NO]]&lt;&gt;"",ScheduledPayment,"")</f>
        <v>3848.8844478684491</v>
      </c>
      <c r="F59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59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59" s="5">
        <f ca="1">IF(PaymentSchedule[[#This Row],[PMT NO]]&lt;&gt;"",PaymentSchedule[[#This Row],[TOTAL PAYMENT]]-PaymentSchedule[[#This Row],[INTEREST]],"")</f>
        <v>4739.4863473161067</v>
      </c>
      <c r="I59" s="5">
        <f ca="1">IF(PaymentSchedule[[#This Row],[PMT NO]]&lt;&gt;"",PaymentSchedule[[#This Row],[BEGINNING BALANCE]]*(InterestRate/PaymentsPerYear),"")</f>
        <v>815.21476721900842</v>
      </c>
      <c r="J59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173125.55377319484</v>
      </c>
      <c r="K59" s="8">
        <f ca="1">IF(PaymentSchedule[[#This Row],[PMT NO]]&lt;&gt;"",SUM(INDEX(PaymentSchedule[INTEREST],1,1):PaymentSchedule[[#This Row],[INTEREST]]),"")</f>
        <v>51773.000583669746</v>
      </c>
    </row>
    <row r="60" spans="2:11" x14ac:dyDescent="0.2">
      <c r="B60" s="7">
        <f ca="1">IF(LoanIsGood,IF(ROW()-ROW(PaymentSchedule[[#Headers],[PMT NO]])&gt;ScheduledNumberOfPayments,"",ROW()-ROW(PaymentSchedule[[#Headers],[PMT NO]])),"")</f>
        <v>43</v>
      </c>
      <c r="C60" s="4">
        <f ca="1">IF(PaymentSchedule[[#This Row],[PMT NO]]&lt;&gt;"",EOMONTH(LoanStartDate,ROW(PaymentSchedule[[#This Row],[PMT NO]])-ROW(PaymentSchedule[[#Headers],[PMT NO]])-2)+DAY(LoanStartDate),"")</f>
        <v>46539</v>
      </c>
      <c r="D60" s="5">
        <f ca="1">IF(PaymentSchedule[[#This Row],[PMT NO]]&lt;&gt;"",IF(ROW()-ROW(PaymentSchedule[[#Headers],[BEGINNING BALANCE]])=1,LoanAmount,INDEX(PaymentSchedule[ENDING BALANCE],ROW()-ROW(PaymentSchedule[[#Headers],[BEGINNING BALANCE]])-1)),"")</f>
        <v>173125.55377319484</v>
      </c>
      <c r="E60" s="5">
        <f ca="1">IF(PaymentSchedule[[#This Row],[PMT NO]]&lt;&gt;"",ScheduledPayment,"")</f>
        <v>3848.8844478684491</v>
      </c>
      <c r="F60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60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60" s="5">
        <f ca="1">IF(PaymentSchedule[[#This Row],[PMT NO]]&lt;&gt;"",PaymentSchedule[[#This Row],[TOTAL PAYMENT]]-PaymentSchedule[[#This Row],[INTEREST]],"")</f>
        <v>4761.2089930746388</v>
      </c>
      <c r="I60" s="5">
        <f ca="1">IF(PaymentSchedule[[#This Row],[PMT NO]]&lt;&gt;"",PaymentSchedule[[#This Row],[BEGINNING BALANCE]]*(InterestRate/PaymentsPerYear),"")</f>
        <v>793.49212146047637</v>
      </c>
      <c r="J60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168364.34478012021</v>
      </c>
      <c r="K60" s="8">
        <f ca="1">IF(PaymentSchedule[[#This Row],[PMT NO]]&lt;&gt;"",SUM(INDEX(PaymentSchedule[INTEREST],1,1):PaymentSchedule[[#This Row],[INTEREST]]),"")</f>
        <v>52566.492705130222</v>
      </c>
    </row>
    <row r="61" spans="2:11" x14ac:dyDescent="0.2">
      <c r="B61" s="7">
        <f ca="1">IF(LoanIsGood,IF(ROW()-ROW(PaymentSchedule[[#Headers],[PMT NO]])&gt;ScheduledNumberOfPayments,"",ROW()-ROW(PaymentSchedule[[#Headers],[PMT NO]])),"")</f>
        <v>44</v>
      </c>
      <c r="C61" s="4">
        <f ca="1">IF(PaymentSchedule[[#This Row],[PMT NO]]&lt;&gt;"",EOMONTH(LoanStartDate,ROW(PaymentSchedule[[#This Row],[PMT NO]])-ROW(PaymentSchedule[[#Headers],[PMT NO]])-2)+DAY(LoanStartDate),"")</f>
        <v>46569</v>
      </c>
      <c r="D61" s="5">
        <f ca="1">IF(PaymentSchedule[[#This Row],[PMT NO]]&lt;&gt;"",IF(ROW()-ROW(PaymentSchedule[[#Headers],[BEGINNING BALANCE]])=1,LoanAmount,INDEX(PaymentSchedule[ENDING BALANCE],ROW()-ROW(PaymentSchedule[[#Headers],[BEGINNING BALANCE]])-1)),"")</f>
        <v>168364.34478012021</v>
      </c>
      <c r="E61" s="5">
        <f ca="1">IF(PaymentSchedule[[#This Row],[PMT NO]]&lt;&gt;"",ScheduledPayment,"")</f>
        <v>3848.8844478684491</v>
      </c>
      <c r="F61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61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61" s="5">
        <f ca="1">IF(PaymentSchedule[[#This Row],[PMT NO]]&lt;&gt;"",PaymentSchedule[[#This Row],[TOTAL PAYMENT]]-PaymentSchedule[[#This Row],[INTEREST]],"")</f>
        <v>4783.0312009595646</v>
      </c>
      <c r="I61" s="5">
        <f ca="1">IF(PaymentSchedule[[#This Row],[PMT NO]]&lt;&gt;"",PaymentSchedule[[#This Row],[BEGINNING BALANCE]]*(InterestRate/PaymentsPerYear),"")</f>
        <v>771.66991357555094</v>
      </c>
      <c r="J61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163581.31357916066</v>
      </c>
      <c r="K61" s="8">
        <f ca="1">IF(PaymentSchedule[[#This Row],[PMT NO]]&lt;&gt;"",SUM(INDEX(PaymentSchedule[INTEREST],1,1):PaymentSchedule[[#This Row],[INTEREST]]),"")</f>
        <v>53338.16261870577</v>
      </c>
    </row>
    <row r="62" spans="2:11" x14ac:dyDescent="0.2">
      <c r="B62" s="7">
        <f ca="1">IF(LoanIsGood,IF(ROW()-ROW(PaymentSchedule[[#Headers],[PMT NO]])&gt;ScheduledNumberOfPayments,"",ROW()-ROW(PaymentSchedule[[#Headers],[PMT NO]])),"")</f>
        <v>45</v>
      </c>
      <c r="C62" s="4">
        <f ca="1">IF(PaymentSchedule[[#This Row],[PMT NO]]&lt;&gt;"",EOMONTH(LoanStartDate,ROW(PaymentSchedule[[#This Row],[PMT NO]])-ROW(PaymentSchedule[[#Headers],[PMT NO]])-2)+DAY(LoanStartDate),"")</f>
        <v>46600</v>
      </c>
      <c r="D62" s="5">
        <f ca="1">IF(PaymentSchedule[[#This Row],[PMT NO]]&lt;&gt;"",IF(ROW()-ROW(PaymentSchedule[[#Headers],[BEGINNING BALANCE]])=1,LoanAmount,INDEX(PaymentSchedule[ENDING BALANCE],ROW()-ROW(PaymentSchedule[[#Headers],[BEGINNING BALANCE]])-1)),"")</f>
        <v>163581.31357916066</v>
      </c>
      <c r="E62" s="5">
        <f ca="1">IF(PaymentSchedule[[#This Row],[PMT NO]]&lt;&gt;"",ScheduledPayment,"")</f>
        <v>3848.8844478684491</v>
      </c>
      <c r="F62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62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62" s="5">
        <f ca="1">IF(PaymentSchedule[[#This Row],[PMT NO]]&lt;&gt;"",PaymentSchedule[[#This Row],[TOTAL PAYMENT]]-PaymentSchedule[[#This Row],[INTEREST]],"")</f>
        <v>4804.953427297296</v>
      </c>
      <c r="I62" s="5">
        <f ca="1">IF(PaymentSchedule[[#This Row],[PMT NO]]&lt;&gt;"",PaymentSchedule[[#This Row],[BEGINNING BALANCE]]*(InterestRate/PaymentsPerYear),"")</f>
        <v>749.74768723781972</v>
      </c>
      <c r="J62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158776.36015186337</v>
      </c>
      <c r="K62" s="8">
        <f ca="1">IF(PaymentSchedule[[#This Row],[PMT NO]]&lt;&gt;"",SUM(INDEX(PaymentSchedule[INTEREST],1,1):PaymentSchedule[[#This Row],[INTEREST]]),"")</f>
        <v>54087.910305943587</v>
      </c>
    </row>
    <row r="63" spans="2:11" x14ac:dyDescent="0.2">
      <c r="B63" s="7">
        <f ca="1">IF(LoanIsGood,IF(ROW()-ROW(PaymentSchedule[[#Headers],[PMT NO]])&gt;ScheduledNumberOfPayments,"",ROW()-ROW(PaymentSchedule[[#Headers],[PMT NO]])),"")</f>
        <v>46</v>
      </c>
      <c r="C63" s="4">
        <f ca="1">IF(PaymentSchedule[[#This Row],[PMT NO]]&lt;&gt;"",EOMONTH(LoanStartDate,ROW(PaymentSchedule[[#This Row],[PMT NO]])-ROW(PaymentSchedule[[#Headers],[PMT NO]])-2)+DAY(LoanStartDate),"")</f>
        <v>46631</v>
      </c>
      <c r="D63" s="5">
        <f ca="1">IF(PaymentSchedule[[#This Row],[PMT NO]]&lt;&gt;"",IF(ROW()-ROW(PaymentSchedule[[#Headers],[BEGINNING BALANCE]])=1,LoanAmount,INDEX(PaymentSchedule[ENDING BALANCE],ROW()-ROW(PaymentSchedule[[#Headers],[BEGINNING BALANCE]])-1)),"")</f>
        <v>158776.36015186337</v>
      </c>
      <c r="E63" s="5">
        <f ca="1">IF(PaymentSchedule[[#This Row],[PMT NO]]&lt;&gt;"",ScheduledPayment,"")</f>
        <v>3848.8844478684491</v>
      </c>
      <c r="F63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63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63" s="5">
        <f ca="1">IF(PaymentSchedule[[#This Row],[PMT NO]]&lt;&gt;"",PaymentSchedule[[#This Row],[TOTAL PAYMENT]]-PaymentSchedule[[#This Row],[INTEREST]],"")</f>
        <v>4826.9761305057418</v>
      </c>
      <c r="I63" s="5">
        <f ca="1">IF(PaymentSchedule[[#This Row],[PMT NO]]&lt;&gt;"",PaymentSchedule[[#This Row],[BEGINNING BALANCE]]*(InterestRate/PaymentsPerYear),"")</f>
        <v>727.72498402937379</v>
      </c>
      <c r="J63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153949.38402135763</v>
      </c>
      <c r="K63" s="8">
        <f ca="1">IF(PaymentSchedule[[#This Row],[PMT NO]]&lt;&gt;"",SUM(INDEX(PaymentSchedule[INTEREST],1,1):PaymentSchedule[[#This Row],[INTEREST]]),"")</f>
        <v>54815.635289972961</v>
      </c>
    </row>
    <row r="64" spans="2:11" x14ac:dyDescent="0.2">
      <c r="B64" s="7">
        <f ca="1">IF(LoanIsGood,IF(ROW()-ROW(PaymentSchedule[[#Headers],[PMT NO]])&gt;ScheduledNumberOfPayments,"",ROW()-ROW(PaymentSchedule[[#Headers],[PMT NO]])),"")</f>
        <v>47</v>
      </c>
      <c r="C64" s="4">
        <f ca="1">IF(PaymentSchedule[[#This Row],[PMT NO]]&lt;&gt;"",EOMONTH(LoanStartDate,ROW(PaymentSchedule[[#This Row],[PMT NO]])-ROW(PaymentSchedule[[#Headers],[PMT NO]])-2)+DAY(LoanStartDate),"")</f>
        <v>46661</v>
      </c>
      <c r="D64" s="5">
        <f ca="1">IF(PaymentSchedule[[#This Row],[PMT NO]]&lt;&gt;"",IF(ROW()-ROW(PaymentSchedule[[#Headers],[BEGINNING BALANCE]])=1,LoanAmount,INDEX(PaymentSchedule[ENDING BALANCE],ROW()-ROW(PaymentSchedule[[#Headers],[BEGINNING BALANCE]])-1)),"")</f>
        <v>153949.38402135763</v>
      </c>
      <c r="E64" s="5">
        <f ca="1">IF(PaymentSchedule[[#This Row],[PMT NO]]&lt;&gt;"",ScheduledPayment,"")</f>
        <v>3848.8844478684491</v>
      </c>
      <c r="F64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64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64" s="5">
        <f ca="1">IF(PaymentSchedule[[#This Row],[PMT NO]]&lt;&gt;"",PaymentSchedule[[#This Row],[TOTAL PAYMENT]]-PaymentSchedule[[#This Row],[INTEREST]],"")</f>
        <v>4849.0997711038926</v>
      </c>
      <c r="I64" s="5">
        <f ca="1">IF(PaymentSchedule[[#This Row],[PMT NO]]&lt;&gt;"",PaymentSchedule[[#This Row],[BEGINNING BALANCE]]*(InterestRate/PaymentsPerYear),"")</f>
        <v>705.60134343122252</v>
      </c>
      <c r="J64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149100.28425025375</v>
      </c>
      <c r="K64" s="8">
        <f ca="1">IF(PaymentSchedule[[#This Row],[PMT NO]]&lt;&gt;"",SUM(INDEX(PaymentSchedule[INTEREST],1,1):PaymentSchedule[[#This Row],[INTEREST]]),"")</f>
        <v>55521.23663340418</v>
      </c>
    </row>
    <row r="65" spans="2:11" x14ac:dyDescent="0.2">
      <c r="B65" s="7">
        <f ca="1">IF(LoanIsGood,IF(ROW()-ROW(PaymentSchedule[[#Headers],[PMT NO]])&gt;ScheduledNumberOfPayments,"",ROW()-ROW(PaymentSchedule[[#Headers],[PMT NO]])),"")</f>
        <v>48</v>
      </c>
      <c r="C65" s="4">
        <f ca="1">IF(PaymentSchedule[[#This Row],[PMT NO]]&lt;&gt;"",EOMONTH(LoanStartDate,ROW(PaymentSchedule[[#This Row],[PMT NO]])-ROW(PaymentSchedule[[#Headers],[PMT NO]])-2)+DAY(LoanStartDate),"")</f>
        <v>46692</v>
      </c>
      <c r="D65" s="5">
        <f ca="1">IF(PaymentSchedule[[#This Row],[PMT NO]]&lt;&gt;"",IF(ROW()-ROW(PaymentSchedule[[#Headers],[BEGINNING BALANCE]])=1,LoanAmount,INDEX(PaymentSchedule[ENDING BALANCE],ROW()-ROW(PaymentSchedule[[#Headers],[BEGINNING BALANCE]])-1)),"")</f>
        <v>149100.28425025375</v>
      </c>
      <c r="E65" s="5">
        <f ca="1">IF(PaymentSchedule[[#This Row],[PMT NO]]&lt;&gt;"",ScheduledPayment,"")</f>
        <v>3848.8844478684491</v>
      </c>
      <c r="F65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65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65" s="5">
        <f ca="1">IF(PaymentSchedule[[#This Row],[PMT NO]]&lt;&gt;"",PaymentSchedule[[#This Row],[TOTAL PAYMENT]]-PaymentSchedule[[#This Row],[INTEREST]],"")</f>
        <v>4871.3248117214525</v>
      </c>
      <c r="I65" s="5">
        <f ca="1">IF(PaymentSchedule[[#This Row],[PMT NO]]&lt;&gt;"",PaymentSchedule[[#This Row],[BEGINNING BALANCE]]*(InterestRate/PaymentsPerYear),"")</f>
        <v>683.37630281366307</v>
      </c>
      <c r="J65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144228.9594385323</v>
      </c>
      <c r="K65" s="8">
        <f ca="1">IF(PaymentSchedule[[#This Row],[PMT NO]]&lt;&gt;"",SUM(INDEX(PaymentSchedule[INTEREST],1,1):PaymentSchedule[[#This Row],[INTEREST]]),"")</f>
        <v>56204.61293621784</v>
      </c>
    </row>
    <row r="66" spans="2:11" x14ac:dyDescent="0.2">
      <c r="B66" s="7">
        <f ca="1">IF(LoanIsGood,IF(ROW()-ROW(PaymentSchedule[[#Headers],[PMT NO]])&gt;ScheduledNumberOfPayments,"",ROW()-ROW(PaymentSchedule[[#Headers],[PMT NO]])),"")</f>
        <v>49</v>
      </c>
      <c r="C66" s="4">
        <f ca="1">IF(PaymentSchedule[[#This Row],[PMT NO]]&lt;&gt;"",EOMONTH(LoanStartDate,ROW(PaymentSchedule[[#This Row],[PMT NO]])-ROW(PaymentSchedule[[#Headers],[PMT NO]])-2)+DAY(LoanStartDate),"")</f>
        <v>46722</v>
      </c>
      <c r="D66" s="5">
        <f ca="1">IF(PaymentSchedule[[#This Row],[PMT NO]]&lt;&gt;"",IF(ROW()-ROW(PaymentSchedule[[#Headers],[BEGINNING BALANCE]])=1,LoanAmount,INDEX(PaymentSchedule[ENDING BALANCE],ROW()-ROW(PaymentSchedule[[#Headers],[BEGINNING BALANCE]])-1)),"")</f>
        <v>144228.9594385323</v>
      </c>
      <c r="E66" s="5">
        <f ca="1">IF(PaymentSchedule[[#This Row],[PMT NO]]&lt;&gt;"",ScheduledPayment,"")</f>
        <v>3848.8844478684491</v>
      </c>
      <c r="F66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66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66" s="5">
        <f ca="1">IF(PaymentSchedule[[#This Row],[PMT NO]]&lt;&gt;"",PaymentSchedule[[#This Row],[TOTAL PAYMENT]]-PaymentSchedule[[#This Row],[INTEREST]],"")</f>
        <v>4893.6517171085088</v>
      </c>
      <c r="I66" s="5">
        <f ca="1">IF(PaymentSchedule[[#This Row],[PMT NO]]&lt;&gt;"",PaymentSchedule[[#This Row],[BEGINNING BALANCE]]*(InterestRate/PaymentsPerYear),"")</f>
        <v>661.04939742660633</v>
      </c>
      <c r="J66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139335.3077214238</v>
      </c>
      <c r="K66" s="8">
        <f ca="1">IF(PaymentSchedule[[#This Row],[PMT NO]]&lt;&gt;"",SUM(INDEX(PaymentSchedule[INTEREST],1,1):PaymentSchedule[[#This Row],[INTEREST]]),"")</f>
        <v>56865.662333644446</v>
      </c>
    </row>
    <row r="67" spans="2:11" x14ac:dyDescent="0.2">
      <c r="B67" s="7">
        <f ca="1">IF(LoanIsGood,IF(ROW()-ROW(PaymentSchedule[[#Headers],[PMT NO]])&gt;ScheduledNumberOfPayments,"",ROW()-ROW(PaymentSchedule[[#Headers],[PMT NO]])),"")</f>
        <v>50</v>
      </c>
      <c r="C67" s="4">
        <f ca="1">IF(PaymentSchedule[[#This Row],[PMT NO]]&lt;&gt;"",EOMONTH(LoanStartDate,ROW(PaymentSchedule[[#This Row],[PMT NO]])-ROW(PaymentSchedule[[#Headers],[PMT NO]])-2)+DAY(LoanStartDate),"")</f>
        <v>46753</v>
      </c>
      <c r="D67" s="5">
        <f ca="1">IF(PaymentSchedule[[#This Row],[PMT NO]]&lt;&gt;"",IF(ROW()-ROW(PaymentSchedule[[#Headers],[BEGINNING BALANCE]])=1,LoanAmount,INDEX(PaymentSchedule[ENDING BALANCE],ROW()-ROW(PaymentSchedule[[#Headers],[BEGINNING BALANCE]])-1)),"")</f>
        <v>139335.3077214238</v>
      </c>
      <c r="E67" s="5">
        <f ca="1">IF(PaymentSchedule[[#This Row],[PMT NO]]&lt;&gt;"",ScheduledPayment,"")</f>
        <v>3848.8844478684491</v>
      </c>
      <c r="F67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67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67" s="5">
        <f ca="1">IF(PaymentSchedule[[#This Row],[PMT NO]]&lt;&gt;"",PaymentSchedule[[#This Row],[TOTAL PAYMENT]]-PaymentSchedule[[#This Row],[INTEREST]],"")</f>
        <v>4916.0809541452563</v>
      </c>
      <c r="I67" s="5">
        <f ca="1">IF(PaymentSchedule[[#This Row],[PMT NO]]&lt;&gt;"",PaymentSchedule[[#This Row],[BEGINNING BALANCE]]*(InterestRate/PaymentsPerYear),"")</f>
        <v>638.62016038985905</v>
      </c>
      <c r="J67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134419.22676727854</v>
      </c>
      <c r="K67" s="8">
        <f ca="1">IF(PaymentSchedule[[#This Row],[PMT NO]]&lt;&gt;"",SUM(INDEX(PaymentSchedule[INTEREST],1,1):PaymentSchedule[[#This Row],[INTEREST]]),"")</f>
        <v>57504.282494034305</v>
      </c>
    </row>
    <row r="68" spans="2:11" x14ac:dyDescent="0.2">
      <c r="B68" s="7">
        <f ca="1">IF(LoanIsGood,IF(ROW()-ROW(PaymentSchedule[[#Headers],[PMT NO]])&gt;ScheduledNumberOfPayments,"",ROW()-ROW(PaymentSchedule[[#Headers],[PMT NO]])),"")</f>
        <v>51</v>
      </c>
      <c r="C68" s="4">
        <f ca="1">IF(PaymentSchedule[[#This Row],[PMT NO]]&lt;&gt;"",EOMONTH(LoanStartDate,ROW(PaymentSchedule[[#This Row],[PMT NO]])-ROW(PaymentSchedule[[#Headers],[PMT NO]])-2)+DAY(LoanStartDate),"")</f>
        <v>46784</v>
      </c>
      <c r="D68" s="5">
        <f ca="1">IF(PaymentSchedule[[#This Row],[PMT NO]]&lt;&gt;"",IF(ROW()-ROW(PaymentSchedule[[#Headers],[BEGINNING BALANCE]])=1,LoanAmount,INDEX(PaymentSchedule[ENDING BALANCE],ROW()-ROW(PaymentSchedule[[#Headers],[BEGINNING BALANCE]])-1)),"")</f>
        <v>134419.22676727854</v>
      </c>
      <c r="E68" s="5">
        <f ca="1">IF(PaymentSchedule[[#This Row],[PMT NO]]&lt;&gt;"",ScheduledPayment,"")</f>
        <v>3848.8844478684491</v>
      </c>
      <c r="F68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68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68" s="5">
        <f ca="1">IF(PaymentSchedule[[#This Row],[PMT NO]]&lt;&gt;"",PaymentSchedule[[#This Row],[TOTAL PAYMENT]]-PaymentSchedule[[#This Row],[INTEREST]],"")</f>
        <v>4938.6129918517554</v>
      </c>
      <c r="I68" s="5">
        <f ca="1">IF(PaymentSchedule[[#This Row],[PMT NO]]&lt;&gt;"",PaymentSchedule[[#This Row],[BEGINNING BALANCE]]*(InterestRate/PaymentsPerYear),"")</f>
        <v>616.08812268335998</v>
      </c>
      <c r="J68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129480.61377542678</v>
      </c>
      <c r="K68" s="8">
        <f ca="1">IF(PaymentSchedule[[#This Row],[PMT NO]]&lt;&gt;"",SUM(INDEX(PaymentSchedule[INTEREST],1,1):PaymentSchedule[[#This Row],[INTEREST]]),"")</f>
        <v>58120.370616717664</v>
      </c>
    </row>
    <row r="69" spans="2:11" x14ac:dyDescent="0.2">
      <c r="B69" s="7">
        <f ca="1">IF(LoanIsGood,IF(ROW()-ROW(PaymentSchedule[[#Headers],[PMT NO]])&gt;ScheduledNumberOfPayments,"",ROW()-ROW(PaymentSchedule[[#Headers],[PMT NO]])),"")</f>
        <v>52</v>
      </c>
      <c r="C69" s="4">
        <f ca="1">IF(PaymentSchedule[[#This Row],[PMT NO]]&lt;&gt;"",EOMONTH(LoanStartDate,ROW(PaymentSchedule[[#This Row],[PMT NO]])-ROW(PaymentSchedule[[#Headers],[PMT NO]])-2)+DAY(LoanStartDate),"")</f>
        <v>46813</v>
      </c>
      <c r="D69" s="5">
        <f ca="1">IF(PaymentSchedule[[#This Row],[PMT NO]]&lt;&gt;"",IF(ROW()-ROW(PaymentSchedule[[#Headers],[BEGINNING BALANCE]])=1,LoanAmount,INDEX(PaymentSchedule[ENDING BALANCE],ROW()-ROW(PaymentSchedule[[#Headers],[BEGINNING BALANCE]])-1)),"")</f>
        <v>129480.61377542678</v>
      </c>
      <c r="E69" s="5">
        <f ca="1">IF(PaymentSchedule[[#This Row],[PMT NO]]&lt;&gt;"",ScheduledPayment,"")</f>
        <v>3848.8844478684491</v>
      </c>
      <c r="F69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69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69" s="5">
        <f ca="1">IF(PaymentSchedule[[#This Row],[PMT NO]]&lt;&gt;"",PaymentSchedule[[#This Row],[TOTAL PAYMENT]]-PaymentSchedule[[#This Row],[INTEREST]],"")</f>
        <v>4961.2483013977426</v>
      </c>
      <c r="I69" s="5">
        <f ca="1">IF(PaymentSchedule[[#This Row],[PMT NO]]&lt;&gt;"",PaymentSchedule[[#This Row],[BEGINNING BALANCE]]*(InterestRate/PaymentsPerYear),"")</f>
        <v>593.4528131373728</v>
      </c>
      <c r="J69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124519.36547402904</v>
      </c>
      <c r="K69" s="8">
        <f ca="1">IF(PaymentSchedule[[#This Row],[PMT NO]]&lt;&gt;"",SUM(INDEX(PaymentSchedule[INTEREST],1,1):PaymentSchedule[[#This Row],[INTEREST]]),"")</f>
        <v>58713.823429855038</v>
      </c>
    </row>
    <row r="70" spans="2:11" x14ac:dyDescent="0.2">
      <c r="B70" s="7">
        <f ca="1">IF(LoanIsGood,IF(ROW()-ROW(PaymentSchedule[[#Headers],[PMT NO]])&gt;ScheduledNumberOfPayments,"",ROW()-ROW(PaymentSchedule[[#Headers],[PMT NO]])),"")</f>
        <v>53</v>
      </c>
      <c r="C70" s="4">
        <f ca="1">IF(PaymentSchedule[[#This Row],[PMT NO]]&lt;&gt;"",EOMONTH(LoanStartDate,ROW(PaymentSchedule[[#This Row],[PMT NO]])-ROW(PaymentSchedule[[#Headers],[PMT NO]])-2)+DAY(LoanStartDate),"")</f>
        <v>46844</v>
      </c>
      <c r="D70" s="5">
        <f ca="1">IF(PaymentSchedule[[#This Row],[PMT NO]]&lt;&gt;"",IF(ROW()-ROW(PaymentSchedule[[#Headers],[BEGINNING BALANCE]])=1,LoanAmount,INDEX(PaymentSchedule[ENDING BALANCE],ROW()-ROW(PaymentSchedule[[#Headers],[BEGINNING BALANCE]])-1)),"")</f>
        <v>124519.36547402904</v>
      </c>
      <c r="E70" s="5">
        <f ca="1">IF(PaymentSchedule[[#This Row],[PMT NO]]&lt;&gt;"",ScheduledPayment,"")</f>
        <v>3848.8844478684491</v>
      </c>
      <c r="F70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70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70" s="5">
        <f ca="1">IF(PaymentSchedule[[#This Row],[PMT NO]]&lt;&gt;"",PaymentSchedule[[#This Row],[TOTAL PAYMENT]]-PaymentSchedule[[#This Row],[INTEREST]],"")</f>
        <v>4983.9873561124823</v>
      </c>
      <c r="I70" s="5">
        <f ca="1">IF(PaymentSchedule[[#This Row],[PMT NO]]&lt;&gt;"",PaymentSchedule[[#This Row],[BEGINNING BALANCE]]*(InterestRate/PaymentsPerYear),"")</f>
        <v>570.71375842263308</v>
      </c>
      <c r="J70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119535.37811791655</v>
      </c>
      <c r="K70" s="8">
        <f ca="1">IF(PaymentSchedule[[#This Row],[PMT NO]]&lt;&gt;"",SUM(INDEX(PaymentSchedule[INTEREST],1,1):PaymentSchedule[[#This Row],[INTEREST]]),"")</f>
        <v>59284.537188277674</v>
      </c>
    </row>
    <row r="71" spans="2:11" x14ac:dyDescent="0.2">
      <c r="B71" s="7">
        <f ca="1">IF(LoanIsGood,IF(ROW()-ROW(PaymentSchedule[[#Headers],[PMT NO]])&gt;ScheduledNumberOfPayments,"",ROW()-ROW(PaymentSchedule[[#Headers],[PMT NO]])),"")</f>
        <v>54</v>
      </c>
      <c r="C71" s="4">
        <f ca="1">IF(PaymentSchedule[[#This Row],[PMT NO]]&lt;&gt;"",EOMONTH(LoanStartDate,ROW(PaymentSchedule[[#This Row],[PMT NO]])-ROW(PaymentSchedule[[#Headers],[PMT NO]])-2)+DAY(LoanStartDate),"")</f>
        <v>46874</v>
      </c>
      <c r="D71" s="5">
        <f ca="1">IF(PaymentSchedule[[#This Row],[PMT NO]]&lt;&gt;"",IF(ROW()-ROW(PaymentSchedule[[#Headers],[BEGINNING BALANCE]])=1,LoanAmount,INDEX(PaymentSchedule[ENDING BALANCE],ROW()-ROW(PaymentSchedule[[#Headers],[BEGINNING BALANCE]])-1)),"")</f>
        <v>119535.37811791655</v>
      </c>
      <c r="E71" s="5">
        <f ca="1">IF(PaymentSchedule[[#This Row],[PMT NO]]&lt;&gt;"",ScheduledPayment,"")</f>
        <v>3848.8844478684491</v>
      </c>
      <c r="F71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71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71" s="5">
        <f ca="1">IF(PaymentSchedule[[#This Row],[PMT NO]]&lt;&gt;"",PaymentSchedule[[#This Row],[TOTAL PAYMENT]]-PaymentSchedule[[#This Row],[INTEREST]],"")</f>
        <v>5006.830631494664</v>
      </c>
      <c r="I71" s="5">
        <f ca="1">IF(PaymentSchedule[[#This Row],[PMT NO]]&lt;&gt;"",PaymentSchedule[[#This Row],[BEGINNING BALANCE]]*(InterestRate/PaymentsPerYear),"")</f>
        <v>547.87048304045084</v>
      </c>
      <c r="J71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114528.54748642188</v>
      </c>
      <c r="K71" s="8">
        <f ca="1">IF(PaymentSchedule[[#This Row],[PMT NO]]&lt;&gt;"",SUM(INDEX(PaymentSchedule[INTEREST],1,1):PaymentSchedule[[#This Row],[INTEREST]]),"")</f>
        <v>59832.407671318128</v>
      </c>
    </row>
    <row r="72" spans="2:11" x14ac:dyDescent="0.2">
      <c r="B72" s="7">
        <f ca="1">IF(LoanIsGood,IF(ROW()-ROW(PaymentSchedule[[#Headers],[PMT NO]])&gt;ScheduledNumberOfPayments,"",ROW()-ROW(PaymentSchedule[[#Headers],[PMT NO]])),"")</f>
        <v>55</v>
      </c>
      <c r="C72" s="4">
        <f ca="1">IF(PaymentSchedule[[#This Row],[PMT NO]]&lt;&gt;"",EOMONTH(LoanStartDate,ROW(PaymentSchedule[[#This Row],[PMT NO]])-ROW(PaymentSchedule[[#Headers],[PMT NO]])-2)+DAY(LoanStartDate),"")</f>
        <v>46905</v>
      </c>
      <c r="D72" s="5">
        <f ca="1">IF(PaymentSchedule[[#This Row],[PMT NO]]&lt;&gt;"",IF(ROW()-ROW(PaymentSchedule[[#Headers],[BEGINNING BALANCE]])=1,LoanAmount,INDEX(PaymentSchedule[ENDING BALANCE],ROW()-ROW(PaymentSchedule[[#Headers],[BEGINNING BALANCE]])-1)),"")</f>
        <v>114528.54748642188</v>
      </c>
      <c r="E72" s="5">
        <f ca="1">IF(PaymentSchedule[[#This Row],[PMT NO]]&lt;&gt;"",ScheduledPayment,"")</f>
        <v>3848.8844478684491</v>
      </c>
      <c r="F72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72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72" s="5">
        <f ca="1">IF(PaymentSchedule[[#This Row],[PMT NO]]&lt;&gt;"",PaymentSchedule[[#This Row],[TOTAL PAYMENT]]-PaymentSchedule[[#This Row],[INTEREST]],"")</f>
        <v>5029.7786052223482</v>
      </c>
      <c r="I72" s="5">
        <f ca="1">IF(PaymentSchedule[[#This Row],[PMT NO]]&lt;&gt;"",PaymentSchedule[[#This Row],[BEGINNING BALANCE]]*(InterestRate/PaymentsPerYear),"")</f>
        <v>524.92250931276692</v>
      </c>
      <c r="J72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109498.76888119953</v>
      </c>
      <c r="K72" s="8">
        <f ca="1">IF(PaymentSchedule[[#This Row],[PMT NO]]&lt;&gt;"",SUM(INDEX(PaymentSchedule[INTEREST],1,1):PaymentSchedule[[#This Row],[INTEREST]]),"")</f>
        <v>60357.330180630895</v>
      </c>
    </row>
    <row r="73" spans="2:11" x14ac:dyDescent="0.2">
      <c r="B73" s="7">
        <f ca="1">IF(LoanIsGood,IF(ROW()-ROW(PaymentSchedule[[#Headers],[PMT NO]])&gt;ScheduledNumberOfPayments,"",ROW()-ROW(PaymentSchedule[[#Headers],[PMT NO]])),"")</f>
        <v>56</v>
      </c>
      <c r="C73" s="4">
        <f ca="1">IF(PaymentSchedule[[#This Row],[PMT NO]]&lt;&gt;"",EOMONTH(LoanStartDate,ROW(PaymentSchedule[[#This Row],[PMT NO]])-ROW(PaymentSchedule[[#Headers],[PMT NO]])-2)+DAY(LoanStartDate),"")</f>
        <v>46935</v>
      </c>
      <c r="D73" s="5">
        <f ca="1">IF(PaymentSchedule[[#This Row],[PMT NO]]&lt;&gt;"",IF(ROW()-ROW(PaymentSchedule[[#Headers],[BEGINNING BALANCE]])=1,LoanAmount,INDEX(PaymentSchedule[ENDING BALANCE],ROW()-ROW(PaymentSchedule[[#Headers],[BEGINNING BALANCE]])-1)),"")</f>
        <v>109498.76888119953</v>
      </c>
      <c r="E73" s="5">
        <f ca="1">IF(PaymentSchedule[[#This Row],[PMT NO]]&lt;&gt;"",ScheduledPayment,"")</f>
        <v>3848.8844478684491</v>
      </c>
      <c r="F73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73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73" s="5">
        <f ca="1">IF(PaymentSchedule[[#This Row],[PMT NO]]&lt;&gt;"",PaymentSchedule[[#This Row],[TOTAL PAYMENT]]-PaymentSchedule[[#This Row],[INTEREST]],"")</f>
        <v>5052.8317571629505</v>
      </c>
      <c r="I73" s="5">
        <f ca="1">IF(PaymentSchedule[[#This Row],[PMT NO]]&lt;&gt;"",PaymentSchedule[[#This Row],[BEGINNING BALANCE]]*(InterestRate/PaymentsPerYear),"")</f>
        <v>501.86935737216453</v>
      </c>
      <c r="J73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104445.93712403659</v>
      </c>
      <c r="K73" s="8">
        <f ca="1">IF(PaymentSchedule[[#This Row],[PMT NO]]&lt;&gt;"",SUM(INDEX(PaymentSchedule[INTEREST],1,1):PaymentSchedule[[#This Row],[INTEREST]]),"")</f>
        <v>60859.199538003057</v>
      </c>
    </row>
    <row r="74" spans="2:11" x14ac:dyDescent="0.2">
      <c r="B74" s="7">
        <f ca="1">IF(LoanIsGood,IF(ROW()-ROW(PaymentSchedule[[#Headers],[PMT NO]])&gt;ScheduledNumberOfPayments,"",ROW()-ROW(PaymentSchedule[[#Headers],[PMT NO]])),"")</f>
        <v>57</v>
      </c>
      <c r="C74" s="4">
        <f ca="1">IF(PaymentSchedule[[#This Row],[PMT NO]]&lt;&gt;"",EOMONTH(LoanStartDate,ROW(PaymentSchedule[[#This Row],[PMT NO]])-ROW(PaymentSchedule[[#Headers],[PMT NO]])-2)+DAY(LoanStartDate),"")</f>
        <v>46966</v>
      </c>
      <c r="D74" s="5">
        <f ca="1">IF(PaymentSchedule[[#This Row],[PMT NO]]&lt;&gt;"",IF(ROW()-ROW(PaymentSchedule[[#Headers],[BEGINNING BALANCE]])=1,LoanAmount,INDEX(PaymentSchedule[ENDING BALANCE],ROW()-ROW(PaymentSchedule[[#Headers],[BEGINNING BALANCE]])-1)),"")</f>
        <v>104445.93712403659</v>
      </c>
      <c r="E74" s="5">
        <f ca="1">IF(PaymentSchedule[[#This Row],[PMT NO]]&lt;&gt;"",ScheduledPayment,"")</f>
        <v>3848.8844478684491</v>
      </c>
      <c r="F74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74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74" s="5">
        <f ca="1">IF(PaymentSchedule[[#This Row],[PMT NO]]&lt;&gt;"",PaymentSchedule[[#This Row],[TOTAL PAYMENT]]-PaymentSchedule[[#This Row],[INTEREST]],"")</f>
        <v>5075.9905693832807</v>
      </c>
      <c r="I74" s="5">
        <f ca="1">IF(PaymentSchedule[[#This Row],[PMT NO]]&lt;&gt;"",PaymentSchedule[[#This Row],[BEGINNING BALANCE]]*(InterestRate/PaymentsPerYear),"")</f>
        <v>478.71054515183437</v>
      </c>
      <c r="J74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99369.946554653303</v>
      </c>
      <c r="K74" s="8">
        <f ca="1">IF(PaymentSchedule[[#This Row],[PMT NO]]&lt;&gt;"",SUM(INDEX(PaymentSchedule[INTEREST],1,1):PaymentSchedule[[#This Row],[INTEREST]]),"")</f>
        <v>61337.910083154893</v>
      </c>
    </row>
    <row r="75" spans="2:11" x14ac:dyDescent="0.2">
      <c r="B75" s="7">
        <f ca="1">IF(LoanIsGood,IF(ROW()-ROW(PaymentSchedule[[#Headers],[PMT NO]])&gt;ScheduledNumberOfPayments,"",ROW()-ROW(PaymentSchedule[[#Headers],[PMT NO]])),"")</f>
        <v>58</v>
      </c>
      <c r="C75" s="4">
        <f ca="1">IF(PaymentSchedule[[#This Row],[PMT NO]]&lt;&gt;"",EOMONTH(LoanStartDate,ROW(PaymentSchedule[[#This Row],[PMT NO]])-ROW(PaymentSchedule[[#Headers],[PMT NO]])-2)+DAY(LoanStartDate),"")</f>
        <v>46997</v>
      </c>
      <c r="D75" s="5">
        <f ca="1">IF(PaymentSchedule[[#This Row],[PMT NO]]&lt;&gt;"",IF(ROW()-ROW(PaymentSchedule[[#Headers],[BEGINNING BALANCE]])=1,LoanAmount,INDEX(PaymentSchedule[ENDING BALANCE],ROW()-ROW(PaymentSchedule[[#Headers],[BEGINNING BALANCE]])-1)),"")</f>
        <v>99369.946554653303</v>
      </c>
      <c r="E75" s="5">
        <f ca="1">IF(PaymentSchedule[[#This Row],[PMT NO]]&lt;&gt;"",ScheduledPayment,"")</f>
        <v>3848.8844478684491</v>
      </c>
      <c r="F75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75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75" s="5">
        <f ca="1">IF(PaymentSchedule[[#This Row],[PMT NO]]&lt;&gt;"",PaymentSchedule[[#This Row],[TOTAL PAYMENT]]-PaymentSchedule[[#This Row],[INTEREST]],"")</f>
        <v>5099.2555261596208</v>
      </c>
      <c r="I75" s="5">
        <f ca="1">IF(PaymentSchedule[[#This Row],[PMT NO]]&lt;&gt;"",PaymentSchedule[[#This Row],[BEGINNING BALANCE]]*(InterestRate/PaymentsPerYear),"")</f>
        <v>455.44558837549431</v>
      </c>
      <c r="J75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94270.691028493689</v>
      </c>
      <c r="K75" s="8">
        <f ca="1">IF(PaymentSchedule[[#This Row],[PMT NO]]&lt;&gt;"",SUM(INDEX(PaymentSchedule[INTEREST],1,1):PaymentSchedule[[#This Row],[INTEREST]]),"")</f>
        <v>61793.355671530386</v>
      </c>
    </row>
    <row r="76" spans="2:11" x14ac:dyDescent="0.2">
      <c r="B76" s="7">
        <f ca="1">IF(LoanIsGood,IF(ROW()-ROW(PaymentSchedule[[#Headers],[PMT NO]])&gt;ScheduledNumberOfPayments,"",ROW()-ROW(PaymentSchedule[[#Headers],[PMT NO]])),"")</f>
        <v>59</v>
      </c>
      <c r="C76" s="4">
        <f ca="1">IF(PaymentSchedule[[#This Row],[PMT NO]]&lt;&gt;"",EOMONTH(LoanStartDate,ROW(PaymentSchedule[[#This Row],[PMT NO]])-ROW(PaymentSchedule[[#Headers],[PMT NO]])-2)+DAY(LoanStartDate),"")</f>
        <v>47027</v>
      </c>
      <c r="D76" s="5">
        <f ca="1">IF(PaymentSchedule[[#This Row],[PMT NO]]&lt;&gt;"",IF(ROW()-ROW(PaymentSchedule[[#Headers],[BEGINNING BALANCE]])=1,LoanAmount,INDEX(PaymentSchedule[ENDING BALANCE],ROW()-ROW(PaymentSchedule[[#Headers],[BEGINNING BALANCE]])-1)),"")</f>
        <v>94270.691028493689</v>
      </c>
      <c r="E76" s="5">
        <f ca="1">IF(PaymentSchedule[[#This Row],[PMT NO]]&lt;&gt;"",ScheduledPayment,"")</f>
        <v>3848.8844478684491</v>
      </c>
      <c r="F76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76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76" s="5">
        <f ca="1">IF(PaymentSchedule[[#This Row],[PMT NO]]&lt;&gt;"",PaymentSchedule[[#This Row],[TOTAL PAYMENT]]-PaymentSchedule[[#This Row],[INTEREST]],"")</f>
        <v>5122.6271139878527</v>
      </c>
      <c r="I76" s="5">
        <f ca="1">IF(PaymentSchedule[[#This Row],[PMT NO]]&lt;&gt;"",PaymentSchedule[[#This Row],[BEGINNING BALANCE]]*(InterestRate/PaymentsPerYear),"")</f>
        <v>432.07400054726276</v>
      </c>
      <c r="J76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89148.063914505838</v>
      </c>
      <c r="K76" s="8">
        <f ca="1">IF(PaymentSchedule[[#This Row],[PMT NO]]&lt;&gt;"",SUM(INDEX(PaymentSchedule[INTEREST],1,1):PaymentSchedule[[#This Row],[INTEREST]]),"")</f>
        <v>62225.429672077647</v>
      </c>
    </row>
    <row r="77" spans="2:11" x14ac:dyDescent="0.2">
      <c r="B77" s="7">
        <f ca="1">IF(LoanIsGood,IF(ROW()-ROW(PaymentSchedule[[#Headers],[PMT NO]])&gt;ScheduledNumberOfPayments,"",ROW()-ROW(PaymentSchedule[[#Headers],[PMT NO]])),"")</f>
        <v>60</v>
      </c>
      <c r="C77" s="4">
        <f ca="1">IF(PaymentSchedule[[#This Row],[PMT NO]]&lt;&gt;"",EOMONTH(LoanStartDate,ROW(PaymentSchedule[[#This Row],[PMT NO]])-ROW(PaymentSchedule[[#Headers],[PMT NO]])-2)+DAY(LoanStartDate),"")</f>
        <v>47058</v>
      </c>
      <c r="D77" s="5">
        <f ca="1">IF(PaymentSchedule[[#This Row],[PMT NO]]&lt;&gt;"",IF(ROW()-ROW(PaymentSchedule[[#Headers],[BEGINNING BALANCE]])=1,LoanAmount,INDEX(PaymentSchedule[ENDING BALANCE],ROW()-ROW(PaymentSchedule[[#Headers],[BEGINNING BALANCE]])-1)),"")</f>
        <v>89148.063914505838</v>
      </c>
      <c r="E77" s="5">
        <f ca="1">IF(PaymentSchedule[[#This Row],[PMT NO]]&lt;&gt;"",ScheduledPayment,"")</f>
        <v>3848.8844478684491</v>
      </c>
      <c r="F77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77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77" s="5">
        <f ca="1">IF(PaymentSchedule[[#This Row],[PMT NO]]&lt;&gt;"",PaymentSchedule[[#This Row],[TOTAL PAYMENT]]-PaymentSchedule[[#This Row],[INTEREST]],"")</f>
        <v>5146.10582159363</v>
      </c>
      <c r="I77" s="5">
        <f ca="1">IF(PaymentSchedule[[#This Row],[PMT NO]]&lt;&gt;"",PaymentSchedule[[#This Row],[BEGINNING BALANCE]]*(InterestRate/PaymentsPerYear),"")</f>
        <v>408.59529294148507</v>
      </c>
      <c r="J77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84001.958092912202</v>
      </c>
      <c r="K77" s="8">
        <f ca="1">IF(PaymentSchedule[[#This Row],[PMT NO]]&lt;&gt;"",SUM(INDEX(PaymentSchedule[INTEREST],1,1):PaymentSchedule[[#This Row],[INTEREST]]),"")</f>
        <v>62634.024965019133</v>
      </c>
    </row>
    <row r="78" spans="2:11" x14ac:dyDescent="0.2">
      <c r="B78" s="7">
        <f ca="1">IF(LoanIsGood,IF(ROW()-ROW(PaymentSchedule[[#Headers],[PMT NO]])&gt;ScheduledNumberOfPayments,"",ROW()-ROW(PaymentSchedule[[#Headers],[PMT NO]])),"")</f>
        <v>61</v>
      </c>
      <c r="C78" s="4">
        <f ca="1">IF(PaymentSchedule[[#This Row],[PMT NO]]&lt;&gt;"",EOMONTH(LoanStartDate,ROW(PaymentSchedule[[#This Row],[PMT NO]])-ROW(PaymentSchedule[[#Headers],[PMT NO]])-2)+DAY(LoanStartDate),"")</f>
        <v>47088</v>
      </c>
      <c r="D78" s="5">
        <f ca="1">IF(PaymentSchedule[[#This Row],[PMT NO]]&lt;&gt;"",IF(ROW()-ROW(PaymentSchedule[[#Headers],[BEGINNING BALANCE]])=1,LoanAmount,INDEX(PaymentSchedule[ENDING BALANCE],ROW()-ROW(PaymentSchedule[[#Headers],[BEGINNING BALANCE]])-1)),"")</f>
        <v>84001.958092912202</v>
      </c>
      <c r="E78" s="5">
        <f ca="1">IF(PaymentSchedule[[#This Row],[PMT NO]]&lt;&gt;"",ScheduledPayment,"")</f>
        <v>3848.8844478684491</v>
      </c>
      <c r="F78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78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78" s="5">
        <f ca="1">IF(PaymentSchedule[[#This Row],[PMT NO]]&lt;&gt;"",PaymentSchedule[[#This Row],[TOTAL PAYMENT]]-PaymentSchedule[[#This Row],[INTEREST]],"")</f>
        <v>5169.692139942601</v>
      </c>
      <c r="I78" s="5">
        <f ca="1">IF(PaymentSchedule[[#This Row],[PMT NO]]&lt;&gt;"",PaymentSchedule[[#This Row],[BEGINNING BALANCE]]*(InterestRate/PaymentsPerYear),"")</f>
        <v>385.00897459251428</v>
      </c>
      <c r="J78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78832.265952969596</v>
      </c>
      <c r="K78" s="8">
        <f ca="1">IF(PaymentSchedule[[#This Row],[PMT NO]]&lt;&gt;"",SUM(INDEX(PaymentSchedule[INTEREST],1,1):PaymentSchedule[[#This Row],[INTEREST]]),"")</f>
        <v>63019.033939611647</v>
      </c>
    </row>
    <row r="79" spans="2:11" x14ac:dyDescent="0.2">
      <c r="B79" s="7">
        <f ca="1">IF(LoanIsGood,IF(ROW()-ROW(PaymentSchedule[[#Headers],[PMT NO]])&gt;ScheduledNumberOfPayments,"",ROW()-ROW(PaymentSchedule[[#Headers],[PMT NO]])),"")</f>
        <v>62</v>
      </c>
      <c r="C79" s="4">
        <f ca="1">IF(PaymentSchedule[[#This Row],[PMT NO]]&lt;&gt;"",EOMONTH(LoanStartDate,ROW(PaymentSchedule[[#This Row],[PMT NO]])-ROW(PaymentSchedule[[#Headers],[PMT NO]])-2)+DAY(LoanStartDate),"")</f>
        <v>47119</v>
      </c>
      <c r="D79" s="5">
        <f ca="1">IF(PaymentSchedule[[#This Row],[PMT NO]]&lt;&gt;"",IF(ROW()-ROW(PaymentSchedule[[#Headers],[BEGINNING BALANCE]])=1,LoanAmount,INDEX(PaymentSchedule[ENDING BALANCE],ROW()-ROW(PaymentSchedule[[#Headers],[BEGINNING BALANCE]])-1)),"")</f>
        <v>78832.265952969596</v>
      </c>
      <c r="E79" s="5">
        <f ca="1">IF(PaymentSchedule[[#This Row],[PMT NO]]&lt;&gt;"",ScheduledPayment,"")</f>
        <v>3848.8844478684491</v>
      </c>
      <c r="F79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79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79" s="5">
        <f ca="1">IF(PaymentSchedule[[#This Row],[PMT NO]]&lt;&gt;"",PaymentSchedule[[#This Row],[TOTAL PAYMENT]]-PaymentSchedule[[#This Row],[INTEREST]],"")</f>
        <v>5193.386562250671</v>
      </c>
      <c r="I79" s="5">
        <f ca="1">IF(PaymentSchedule[[#This Row],[PMT NO]]&lt;&gt;"",PaymentSchedule[[#This Row],[BEGINNING BALANCE]]*(InterestRate/PaymentsPerYear),"")</f>
        <v>361.31455228444401</v>
      </c>
      <c r="J79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73638.879390718925</v>
      </c>
      <c r="K79" s="8">
        <f ca="1">IF(PaymentSchedule[[#This Row],[PMT NO]]&lt;&gt;"",SUM(INDEX(PaymentSchedule[INTEREST],1,1):PaymentSchedule[[#This Row],[INTEREST]]),"")</f>
        <v>63380.348491896089</v>
      </c>
    </row>
    <row r="80" spans="2:11" x14ac:dyDescent="0.2">
      <c r="B80" s="7">
        <f ca="1">IF(LoanIsGood,IF(ROW()-ROW(PaymentSchedule[[#Headers],[PMT NO]])&gt;ScheduledNumberOfPayments,"",ROW()-ROW(PaymentSchedule[[#Headers],[PMT NO]])),"")</f>
        <v>63</v>
      </c>
      <c r="C80" s="4">
        <f ca="1">IF(PaymentSchedule[[#This Row],[PMT NO]]&lt;&gt;"",EOMONTH(LoanStartDate,ROW(PaymentSchedule[[#This Row],[PMT NO]])-ROW(PaymentSchedule[[#Headers],[PMT NO]])-2)+DAY(LoanStartDate),"")</f>
        <v>47150</v>
      </c>
      <c r="D80" s="5">
        <f ca="1">IF(PaymentSchedule[[#This Row],[PMT NO]]&lt;&gt;"",IF(ROW()-ROW(PaymentSchedule[[#Headers],[BEGINNING BALANCE]])=1,LoanAmount,INDEX(PaymentSchedule[ENDING BALANCE],ROW()-ROW(PaymentSchedule[[#Headers],[BEGINNING BALANCE]])-1)),"")</f>
        <v>73638.879390718925</v>
      </c>
      <c r="E80" s="5">
        <f ca="1">IF(PaymentSchedule[[#This Row],[PMT NO]]&lt;&gt;"",ScheduledPayment,"")</f>
        <v>3848.8844478684491</v>
      </c>
      <c r="F80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80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80" s="5">
        <f ca="1">IF(PaymentSchedule[[#This Row],[PMT NO]]&lt;&gt;"",PaymentSchedule[[#This Row],[TOTAL PAYMENT]]-PaymentSchedule[[#This Row],[INTEREST]],"")</f>
        <v>5217.1895839943199</v>
      </c>
      <c r="I80" s="5">
        <f ca="1">IF(PaymentSchedule[[#This Row],[PMT NO]]&lt;&gt;"",PaymentSchedule[[#This Row],[BEGINNING BALANCE]]*(InterestRate/PaymentsPerYear),"")</f>
        <v>337.51153054079509</v>
      </c>
      <c r="J80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68421.689806724607</v>
      </c>
      <c r="K80" s="8">
        <f ca="1">IF(PaymentSchedule[[#This Row],[PMT NO]]&lt;&gt;"",SUM(INDEX(PaymentSchedule[INTEREST],1,1):PaymentSchedule[[#This Row],[INTEREST]]),"")</f>
        <v>63717.860022436886</v>
      </c>
    </row>
    <row r="81" spans="2:11" x14ac:dyDescent="0.2">
      <c r="B81" s="7">
        <f ca="1">IF(LoanIsGood,IF(ROW()-ROW(PaymentSchedule[[#Headers],[PMT NO]])&gt;ScheduledNumberOfPayments,"",ROW()-ROW(PaymentSchedule[[#Headers],[PMT NO]])),"")</f>
        <v>64</v>
      </c>
      <c r="C81" s="4">
        <f ca="1">IF(PaymentSchedule[[#This Row],[PMT NO]]&lt;&gt;"",EOMONTH(LoanStartDate,ROW(PaymentSchedule[[#This Row],[PMT NO]])-ROW(PaymentSchedule[[#Headers],[PMT NO]])-2)+DAY(LoanStartDate),"")</f>
        <v>47178</v>
      </c>
      <c r="D81" s="5">
        <f ca="1">IF(PaymentSchedule[[#This Row],[PMT NO]]&lt;&gt;"",IF(ROW()-ROW(PaymentSchedule[[#Headers],[BEGINNING BALANCE]])=1,LoanAmount,INDEX(PaymentSchedule[ENDING BALANCE],ROW()-ROW(PaymentSchedule[[#Headers],[BEGINNING BALANCE]])-1)),"")</f>
        <v>68421.689806724607</v>
      </c>
      <c r="E81" s="5">
        <f ca="1">IF(PaymentSchedule[[#This Row],[PMT NO]]&lt;&gt;"",ScheduledPayment,"")</f>
        <v>3848.8844478684491</v>
      </c>
      <c r="F81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81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81" s="5">
        <f ca="1">IF(PaymentSchedule[[#This Row],[PMT NO]]&lt;&gt;"",PaymentSchedule[[#This Row],[TOTAL PAYMENT]]-PaymentSchedule[[#This Row],[INTEREST]],"")</f>
        <v>5241.1017029209606</v>
      </c>
      <c r="I81" s="5">
        <f ca="1">IF(PaymentSchedule[[#This Row],[PMT NO]]&lt;&gt;"",PaymentSchedule[[#This Row],[BEGINNING BALANCE]]*(InterestRate/PaymentsPerYear),"")</f>
        <v>313.59941161415446</v>
      </c>
      <c r="J81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63180.588103803646</v>
      </c>
      <c r="K81" s="8">
        <f ca="1">IF(PaymentSchedule[[#This Row],[PMT NO]]&lt;&gt;"",SUM(INDEX(PaymentSchedule[INTEREST],1,1):PaymentSchedule[[#This Row],[INTEREST]]),"")</f>
        <v>64031.459434051038</v>
      </c>
    </row>
    <row r="82" spans="2:11" x14ac:dyDescent="0.2">
      <c r="B82" s="7">
        <f ca="1">IF(LoanIsGood,IF(ROW()-ROW(PaymentSchedule[[#Headers],[PMT NO]])&gt;ScheduledNumberOfPayments,"",ROW()-ROW(PaymentSchedule[[#Headers],[PMT NO]])),"")</f>
        <v>65</v>
      </c>
      <c r="C82" s="4">
        <f ca="1">IF(PaymentSchedule[[#This Row],[PMT NO]]&lt;&gt;"",EOMONTH(LoanStartDate,ROW(PaymentSchedule[[#This Row],[PMT NO]])-ROW(PaymentSchedule[[#Headers],[PMT NO]])-2)+DAY(LoanStartDate),"")</f>
        <v>47209</v>
      </c>
      <c r="D82" s="5">
        <f ca="1">IF(PaymentSchedule[[#This Row],[PMT NO]]&lt;&gt;"",IF(ROW()-ROW(PaymentSchedule[[#Headers],[BEGINNING BALANCE]])=1,LoanAmount,INDEX(PaymentSchedule[ENDING BALANCE],ROW()-ROW(PaymentSchedule[[#Headers],[BEGINNING BALANCE]])-1)),"")</f>
        <v>63180.588103803646</v>
      </c>
      <c r="E82" s="5">
        <f ca="1">IF(PaymentSchedule[[#This Row],[PMT NO]]&lt;&gt;"",ScheduledPayment,"")</f>
        <v>3848.8844478684491</v>
      </c>
      <c r="F82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82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82" s="5">
        <f ca="1">IF(PaymentSchedule[[#This Row],[PMT NO]]&lt;&gt;"",PaymentSchedule[[#This Row],[TOTAL PAYMENT]]-PaymentSchedule[[#This Row],[INTEREST]],"")</f>
        <v>5265.1234190593486</v>
      </c>
      <c r="I82" s="5">
        <f ca="1">IF(PaymentSchedule[[#This Row],[PMT NO]]&lt;&gt;"",PaymentSchedule[[#This Row],[BEGINNING BALANCE]]*(InterestRate/PaymentsPerYear),"")</f>
        <v>289.57769547576669</v>
      </c>
      <c r="J82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57915.4646847443</v>
      </c>
      <c r="K82" s="8">
        <f ca="1">IF(PaymentSchedule[[#This Row],[PMT NO]]&lt;&gt;"",SUM(INDEX(PaymentSchedule[INTEREST],1,1):PaymentSchedule[[#This Row],[INTEREST]]),"")</f>
        <v>64321.037129526805</v>
      </c>
    </row>
    <row r="83" spans="2:11" x14ac:dyDescent="0.2">
      <c r="B83" s="7">
        <f ca="1">IF(LoanIsGood,IF(ROW()-ROW(PaymentSchedule[[#Headers],[PMT NO]])&gt;ScheduledNumberOfPayments,"",ROW()-ROW(PaymentSchedule[[#Headers],[PMT NO]])),"")</f>
        <v>66</v>
      </c>
      <c r="C83" s="4">
        <f ca="1">IF(PaymentSchedule[[#This Row],[PMT NO]]&lt;&gt;"",EOMONTH(LoanStartDate,ROW(PaymentSchedule[[#This Row],[PMT NO]])-ROW(PaymentSchedule[[#Headers],[PMT NO]])-2)+DAY(LoanStartDate),"")</f>
        <v>47239</v>
      </c>
      <c r="D83" s="5">
        <f ca="1">IF(PaymentSchedule[[#This Row],[PMT NO]]&lt;&gt;"",IF(ROW()-ROW(PaymentSchedule[[#Headers],[BEGINNING BALANCE]])=1,LoanAmount,INDEX(PaymentSchedule[ENDING BALANCE],ROW()-ROW(PaymentSchedule[[#Headers],[BEGINNING BALANCE]])-1)),"")</f>
        <v>57915.4646847443</v>
      </c>
      <c r="E83" s="5">
        <f ca="1">IF(PaymentSchedule[[#This Row],[PMT NO]]&lt;&gt;"",ScheduledPayment,"")</f>
        <v>3848.8844478684491</v>
      </c>
      <c r="F83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83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83" s="5">
        <f ca="1">IF(PaymentSchedule[[#This Row],[PMT NO]]&lt;&gt;"",PaymentSchedule[[#This Row],[TOTAL PAYMENT]]-PaymentSchedule[[#This Row],[INTEREST]],"")</f>
        <v>5289.255234730037</v>
      </c>
      <c r="I83" s="5">
        <f ca="1">IF(PaymentSchedule[[#This Row],[PMT NO]]&lt;&gt;"",PaymentSchedule[[#This Row],[BEGINNING BALANCE]]*(InterestRate/PaymentsPerYear),"")</f>
        <v>265.44587980507805</v>
      </c>
      <c r="J83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52626.209450014263</v>
      </c>
      <c r="K83" s="8">
        <f ca="1">IF(PaymentSchedule[[#This Row],[PMT NO]]&lt;&gt;"",SUM(INDEX(PaymentSchedule[INTEREST],1,1):PaymentSchedule[[#This Row],[INTEREST]]),"")</f>
        <v>64586.483009331881</v>
      </c>
    </row>
    <row r="84" spans="2:11" x14ac:dyDescent="0.2">
      <c r="B84" s="7">
        <f ca="1">IF(LoanIsGood,IF(ROW()-ROW(PaymentSchedule[[#Headers],[PMT NO]])&gt;ScheduledNumberOfPayments,"",ROW()-ROW(PaymentSchedule[[#Headers],[PMT NO]])),"")</f>
        <v>67</v>
      </c>
      <c r="C84" s="4">
        <f ca="1">IF(PaymentSchedule[[#This Row],[PMT NO]]&lt;&gt;"",EOMONTH(LoanStartDate,ROW(PaymentSchedule[[#This Row],[PMT NO]])-ROW(PaymentSchedule[[#Headers],[PMT NO]])-2)+DAY(LoanStartDate),"")</f>
        <v>47270</v>
      </c>
      <c r="D84" s="5">
        <f ca="1">IF(PaymentSchedule[[#This Row],[PMT NO]]&lt;&gt;"",IF(ROW()-ROW(PaymentSchedule[[#Headers],[BEGINNING BALANCE]])=1,LoanAmount,INDEX(PaymentSchedule[ENDING BALANCE],ROW()-ROW(PaymentSchedule[[#Headers],[BEGINNING BALANCE]])-1)),"")</f>
        <v>52626.209450014263</v>
      </c>
      <c r="E84" s="5">
        <f ca="1">IF(PaymentSchedule[[#This Row],[PMT NO]]&lt;&gt;"",ScheduledPayment,"")</f>
        <v>3848.8844478684491</v>
      </c>
      <c r="F84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84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84" s="5">
        <f ca="1">IF(PaymentSchedule[[#This Row],[PMT NO]]&lt;&gt;"",PaymentSchedule[[#This Row],[TOTAL PAYMENT]]-PaymentSchedule[[#This Row],[INTEREST]],"")</f>
        <v>5313.4976545558829</v>
      </c>
      <c r="I84" s="5">
        <f ca="1">IF(PaymentSchedule[[#This Row],[PMT NO]]&lt;&gt;"",PaymentSchedule[[#This Row],[BEGINNING BALANCE]]*(InterestRate/PaymentsPerYear),"")</f>
        <v>241.20345997923204</v>
      </c>
      <c r="J84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47312.711795458381</v>
      </c>
      <c r="K84" s="8">
        <f ca="1">IF(PaymentSchedule[[#This Row],[PMT NO]]&lt;&gt;"",SUM(INDEX(PaymentSchedule[INTEREST],1,1):PaymentSchedule[[#This Row],[INTEREST]]),"")</f>
        <v>64827.686469311113</v>
      </c>
    </row>
    <row r="85" spans="2:11" x14ac:dyDescent="0.2">
      <c r="B85" s="7">
        <f ca="1">IF(LoanIsGood,IF(ROW()-ROW(PaymentSchedule[[#Headers],[PMT NO]])&gt;ScheduledNumberOfPayments,"",ROW()-ROW(PaymentSchedule[[#Headers],[PMT NO]])),"")</f>
        <v>68</v>
      </c>
      <c r="C85" s="4">
        <f ca="1">IF(PaymentSchedule[[#This Row],[PMT NO]]&lt;&gt;"",EOMONTH(LoanStartDate,ROW(PaymentSchedule[[#This Row],[PMT NO]])-ROW(PaymentSchedule[[#Headers],[PMT NO]])-2)+DAY(LoanStartDate),"")</f>
        <v>47300</v>
      </c>
      <c r="D85" s="5">
        <f ca="1">IF(PaymentSchedule[[#This Row],[PMT NO]]&lt;&gt;"",IF(ROW()-ROW(PaymentSchedule[[#Headers],[BEGINNING BALANCE]])=1,LoanAmount,INDEX(PaymentSchedule[ENDING BALANCE],ROW()-ROW(PaymentSchedule[[#Headers],[BEGINNING BALANCE]])-1)),"")</f>
        <v>47312.711795458381</v>
      </c>
      <c r="E85" s="5">
        <f ca="1">IF(PaymentSchedule[[#This Row],[PMT NO]]&lt;&gt;"",ScheduledPayment,"")</f>
        <v>3848.8844478684491</v>
      </c>
      <c r="F85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85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85" s="5">
        <f ca="1">IF(PaymentSchedule[[#This Row],[PMT NO]]&lt;&gt;"",PaymentSchedule[[#This Row],[TOTAL PAYMENT]]-PaymentSchedule[[#This Row],[INTEREST]],"")</f>
        <v>5337.8511854725975</v>
      </c>
      <c r="I85" s="5">
        <f ca="1">IF(PaymentSchedule[[#This Row],[PMT NO]]&lt;&gt;"",PaymentSchedule[[#This Row],[BEGINNING BALANCE]]*(InterestRate/PaymentsPerYear),"")</f>
        <v>216.84992906251759</v>
      </c>
      <c r="J85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41974.860609985786</v>
      </c>
      <c r="K85" s="8">
        <f ca="1">IF(PaymentSchedule[[#This Row],[PMT NO]]&lt;&gt;"",SUM(INDEX(PaymentSchedule[INTEREST],1,1):PaymentSchedule[[#This Row],[INTEREST]]),"")</f>
        <v>65044.536398373632</v>
      </c>
    </row>
    <row r="86" spans="2:11" x14ac:dyDescent="0.2">
      <c r="B86" s="7">
        <f ca="1">IF(LoanIsGood,IF(ROW()-ROW(PaymentSchedule[[#Headers],[PMT NO]])&gt;ScheduledNumberOfPayments,"",ROW()-ROW(PaymentSchedule[[#Headers],[PMT NO]])),"")</f>
        <v>69</v>
      </c>
      <c r="C86" s="4">
        <f ca="1">IF(PaymentSchedule[[#This Row],[PMT NO]]&lt;&gt;"",EOMONTH(LoanStartDate,ROW(PaymentSchedule[[#This Row],[PMT NO]])-ROW(PaymentSchedule[[#Headers],[PMT NO]])-2)+DAY(LoanStartDate),"")</f>
        <v>47331</v>
      </c>
      <c r="D86" s="5">
        <f ca="1">IF(PaymentSchedule[[#This Row],[PMT NO]]&lt;&gt;"",IF(ROW()-ROW(PaymentSchedule[[#Headers],[BEGINNING BALANCE]])=1,LoanAmount,INDEX(PaymentSchedule[ENDING BALANCE],ROW()-ROW(PaymentSchedule[[#Headers],[BEGINNING BALANCE]])-1)),"")</f>
        <v>41974.860609985786</v>
      </c>
      <c r="E86" s="5">
        <f ca="1">IF(PaymentSchedule[[#This Row],[PMT NO]]&lt;&gt;"",ScheduledPayment,"")</f>
        <v>3848.8844478684491</v>
      </c>
      <c r="F86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86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86" s="5">
        <f ca="1">IF(PaymentSchedule[[#This Row],[PMT NO]]&lt;&gt;"",PaymentSchedule[[#This Row],[TOTAL PAYMENT]]-PaymentSchedule[[#This Row],[INTEREST]],"")</f>
        <v>5362.3163367393472</v>
      </c>
      <c r="I86" s="5">
        <f ca="1">IF(PaymentSchedule[[#This Row],[PMT NO]]&lt;&gt;"",PaymentSchedule[[#This Row],[BEGINNING BALANCE]]*(InterestRate/PaymentsPerYear),"")</f>
        <v>192.3847777957682</v>
      </c>
      <c r="J86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36612.544273246436</v>
      </c>
      <c r="K86" s="8">
        <f ca="1">IF(PaymentSchedule[[#This Row],[PMT NO]]&lt;&gt;"",SUM(INDEX(PaymentSchedule[INTEREST],1,1):PaymentSchedule[[#This Row],[INTEREST]]),"")</f>
        <v>65236.921176169402</v>
      </c>
    </row>
    <row r="87" spans="2:11" x14ac:dyDescent="0.2">
      <c r="B87" s="7">
        <f ca="1">IF(LoanIsGood,IF(ROW()-ROW(PaymentSchedule[[#Headers],[PMT NO]])&gt;ScheduledNumberOfPayments,"",ROW()-ROW(PaymentSchedule[[#Headers],[PMT NO]])),"")</f>
        <v>70</v>
      </c>
      <c r="C87" s="4">
        <f ca="1">IF(PaymentSchedule[[#This Row],[PMT NO]]&lt;&gt;"",EOMONTH(LoanStartDate,ROW(PaymentSchedule[[#This Row],[PMT NO]])-ROW(PaymentSchedule[[#Headers],[PMT NO]])-2)+DAY(LoanStartDate),"")</f>
        <v>47362</v>
      </c>
      <c r="D87" s="5">
        <f ca="1">IF(PaymentSchedule[[#This Row],[PMT NO]]&lt;&gt;"",IF(ROW()-ROW(PaymentSchedule[[#Headers],[BEGINNING BALANCE]])=1,LoanAmount,INDEX(PaymentSchedule[ENDING BALANCE],ROW()-ROW(PaymentSchedule[[#Headers],[BEGINNING BALANCE]])-1)),"")</f>
        <v>36612.544273246436</v>
      </c>
      <c r="E87" s="5">
        <f ca="1">IF(PaymentSchedule[[#This Row],[PMT NO]]&lt;&gt;"",ScheduledPayment,"")</f>
        <v>3848.8844478684491</v>
      </c>
      <c r="F87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87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87" s="5">
        <f ca="1">IF(PaymentSchedule[[#This Row],[PMT NO]]&lt;&gt;"",PaymentSchedule[[#This Row],[TOTAL PAYMENT]]-PaymentSchedule[[#This Row],[INTEREST]],"")</f>
        <v>5386.8936199494028</v>
      </c>
      <c r="I87" s="5">
        <f ca="1">IF(PaymentSchedule[[#This Row],[PMT NO]]&lt;&gt;"",PaymentSchedule[[#This Row],[BEGINNING BALANCE]]*(InterestRate/PaymentsPerYear),"")</f>
        <v>167.80749458571285</v>
      </c>
      <c r="J87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31225.650653297034</v>
      </c>
      <c r="K87" s="8">
        <f ca="1">IF(PaymentSchedule[[#This Row],[PMT NO]]&lt;&gt;"",SUM(INDEX(PaymentSchedule[INTEREST],1,1):PaymentSchedule[[#This Row],[INTEREST]]),"")</f>
        <v>65404.728670755117</v>
      </c>
    </row>
    <row r="88" spans="2:11" x14ac:dyDescent="0.2">
      <c r="B88" s="7">
        <f ca="1">IF(LoanIsGood,IF(ROW()-ROW(PaymentSchedule[[#Headers],[PMT NO]])&gt;ScheduledNumberOfPayments,"",ROW()-ROW(PaymentSchedule[[#Headers],[PMT NO]])),"")</f>
        <v>71</v>
      </c>
      <c r="C88" s="4">
        <f ca="1">IF(PaymentSchedule[[#This Row],[PMT NO]]&lt;&gt;"",EOMONTH(LoanStartDate,ROW(PaymentSchedule[[#This Row],[PMT NO]])-ROW(PaymentSchedule[[#Headers],[PMT NO]])-2)+DAY(LoanStartDate),"")</f>
        <v>47392</v>
      </c>
      <c r="D88" s="5">
        <f ca="1">IF(PaymentSchedule[[#This Row],[PMT NO]]&lt;&gt;"",IF(ROW()-ROW(PaymentSchedule[[#Headers],[BEGINNING BALANCE]])=1,LoanAmount,INDEX(PaymentSchedule[ENDING BALANCE],ROW()-ROW(PaymentSchedule[[#Headers],[BEGINNING BALANCE]])-1)),"")</f>
        <v>31225.650653297034</v>
      </c>
      <c r="E88" s="5">
        <f ca="1">IF(PaymentSchedule[[#This Row],[PMT NO]]&lt;&gt;"",ScheduledPayment,"")</f>
        <v>3848.8844478684491</v>
      </c>
      <c r="F88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88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88" s="5">
        <f ca="1">IF(PaymentSchedule[[#This Row],[PMT NO]]&lt;&gt;"",PaymentSchedule[[#This Row],[TOTAL PAYMENT]]-PaymentSchedule[[#This Row],[INTEREST]],"")</f>
        <v>5411.5835490408372</v>
      </c>
      <c r="I88" s="5">
        <f ca="1">IF(PaymentSchedule[[#This Row],[PMT NO]]&lt;&gt;"",PaymentSchedule[[#This Row],[BEGINNING BALANCE]]*(InterestRate/PaymentsPerYear),"")</f>
        <v>143.11756549427807</v>
      </c>
      <c r="J88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25814.067104256195</v>
      </c>
      <c r="K88" s="8">
        <f ca="1">IF(PaymentSchedule[[#This Row],[PMT NO]]&lt;&gt;"",SUM(INDEX(PaymentSchedule[INTEREST],1,1):PaymentSchedule[[#This Row],[INTEREST]]),"")</f>
        <v>65547.846236249388</v>
      </c>
    </row>
    <row r="89" spans="2:11" x14ac:dyDescent="0.2">
      <c r="B89" s="7">
        <f ca="1">IF(LoanIsGood,IF(ROW()-ROW(PaymentSchedule[[#Headers],[PMT NO]])&gt;ScheduledNumberOfPayments,"",ROW()-ROW(PaymentSchedule[[#Headers],[PMT NO]])),"")</f>
        <v>72</v>
      </c>
      <c r="C89" s="4">
        <f ca="1">IF(PaymentSchedule[[#This Row],[PMT NO]]&lt;&gt;"",EOMONTH(LoanStartDate,ROW(PaymentSchedule[[#This Row],[PMT NO]])-ROW(PaymentSchedule[[#Headers],[PMT NO]])-2)+DAY(LoanStartDate),"")</f>
        <v>47423</v>
      </c>
      <c r="D89" s="5">
        <f ca="1">IF(PaymentSchedule[[#This Row],[PMT NO]]&lt;&gt;"",IF(ROW()-ROW(PaymentSchedule[[#Headers],[BEGINNING BALANCE]])=1,LoanAmount,INDEX(PaymentSchedule[ENDING BALANCE],ROW()-ROW(PaymentSchedule[[#Headers],[BEGINNING BALANCE]])-1)),"")</f>
        <v>25814.067104256195</v>
      </c>
      <c r="E89" s="5">
        <f ca="1">IF(PaymentSchedule[[#This Row],[PMT NO]]&lt;&gt;"",ScheduledPayment,"")</f>
        <v>3848.8844478684491</v>
      </c>
      <c r="F89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89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89" s="5">
        <f ca="1">IF(PaymentSchedule[[#This Row],[PMT NO]]&lt;&gt;"",PaymentSchedule[[#This Row],[TOTAL PAYMENT]]-PaymentSchedule[[#This Row],[INTEREST]],"")</f>
        <v>5436.3866403072743</v>
      </c>
      <c r="I89" s="5">
        <f ca="1">IF(PaymentSchedule[[#This Row],[PMT NO]]&lt;&gt;"",PaymentSchedule[[#This Row],[BEGINNING BALANCE]]*(InterestRate/PaymentsPerYear),"")</f>
        <v>118.31447422784089</v>
      </c>
      <c r="J89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20377.68046394892</v>
      </c>
      <c r="K89" s="8">
        <f ca="1">IF(PaymentSchedule[[#This Row],[PMT NO]]&lt;&gt;"",SUM(INDEX(PaymentSchedule[INTEREST],1,1):PaymentSchedule[[#This Row],[INTEREST]]),"")</f>
        <v>65666.160710477227</v>
      </c>
    </row>
    <row r="90" spans="2:11" x14ac:dyDescent="0.2">
      <c r="B90" s="7">
        <f ca="1">IF(LoanIsGood,IF(ROW()-ROW(PaymentSchedule[[#Headers],[PMT NO]])&gt;ScheduledNumberOfPayments,"",ROW()-ROW(PaymentSchedule[[#Headers],[PMT NO]])),"")</f>
        <v>73</v>
      </c>
      <c r="C90" s="4">
        <f ca="1">IF(PaymentSchedule[[#This Row],[PMT NO]]&lt;&gt;"",EOMONTH(LoanStartDate,ROW(PaymentSchedule[[#This Row],[PMT NO]])-ROW(PaymentSchedule[[#Headers],[PMT NO]])-2)+DAY(LoanStartDate),"")</f>
        <v>47453</v>
      </c>
      <c r="D90" s="5">
        <f ca="1">IF(PaymentSchedule[[#This Row],[PMT NO]]&lt;&gt;"",IF(ROW()-ROW(PaymentSchedule[[#Headers],[BEGINNING BALANCE]])=1,LoanAmount,INDEX(PaymentSchedule[ENDING BALANCE],ROW()-ROW(PaymentSchedule[[#Headers],[BEGINNING BALANCE]])-1)),"")</f>
        <v>20377.68046394892</v>
      </c>
      <c r="E90" s="5">
        <f ca="1">IF(PaymentSchedule[[#This Row],[PMT NO]]&lt;&gt;"",ScheduledPayment,"")</f>
        <v>3848.8844478684491</v>
      </c>
      <c r="F90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90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90" s="5">
        <f ca="1">IF(PaymentSchedule[[#This Row],[PMT NO]]&lt;&gt;"",PaymentSchedule[[#This Row],[TOTAL PAYMENT]]-PaymentSchedule[[#This Row],[INTEREST]],"")</f>
        <v>5461.3034124086826</v>
      </c>
      <c r="I90" s="5">
        <f ca="1">IF(PaymentSchedule[[#This Row],[PMT NO]]&lt;&gt;"",PaymentSchedule[[#This Row],[BEGINNING BALANCE]]*(InterestRate/PaymentsPerYear),"")</f>
        <v>93.397702126432549</v>
      </c>
      <c r="J90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14916.377051540238</v>
      </c>
      <c r="K90" s="8">
        <f ca="1">IF(PaymentSchedule[[#This Row],[PMT NO]]&lt;&gt;"",SUM(INDEX(PaymentSchedule[INTEREST],1,1):PaymentSchedule[[#This Row],[INTEREST]]),"")</f>
        <v>65759.558412603656</v>
      </c>
    </row>
    <row r="91" spans="2:11" x14ac:dyDescent="0.2">
      <c r="B91" s="7">
        <f ca="1">IF(LoanIsGood,IF(ROW()-ROW(PaymentSchedule[[#Headers],[PMT NO]])&gt;ScheduledNumberOfPayments,"",ROW()-ROW(PaymentSchedule[[#Headers],[PMT NO]])),"")</f>
        <v>74</v>
      </c>
      <c r="C91" s="4">
        <f ca="1">IF(PaymentSchedule[[#This Row],[PMT NO]]&lt;&gt;"",EOMONTH(LoanStartDate,ROW(PaymentSchedule[[#This Row],[PMT NO]])-ROW(PaymentSchedule[[#Headers],[PMT NO]])-2)+DAY(LoanStartDate),"")</f>
        <v>47484</v>
      </c>
      <c r="D91" s="5">
        <f ca="1">IF(PaymentSchedule[[#This Row],[PMT NO]]&lt;&gt;"",IF(ROW()-ROW(PaymentSchedule[[#Headers],[BEGINNING BALANCE]])=1,LoanAmount,INDEX(PaymentSchedule[ENDING BALANCE],ROW()-ROW(PaymentSchedule[[#Headers],[BEGINNING BALANCE]])-1)),"")</f>
        <v>14916.377051540238</v>
      </c>
      <c r="E91" s="5">
        <f ca="1">IF(PaymentSchedule[[#This Row],[PMT NO]]&lt;&gt;"",ScheduledPayment,"")</f>
        <v>3848.8844478684491</v>
      </c>
      <c r="F91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91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91" s="5">
        <f ca="1">IF(PaymentSchedule[[#This Row],[PMT NO]]&lt;&gt;"",PaymentSchedule[[#This Row],[TOTAL PAYMENT]]-PaymentSchedule[[#This Row],[INTEREST]],"")</f>
        <v>5486.3343863822229</v>
      </c>
      <c r="I91" s="5">
        <f ca="1">IF(PaymentSchedule[[#This Row],[PMT NO]]&lt;&gt;"",PaymentSchedule[[#This Row],[BEGINNING BALANCE]]*(InterestRate/PaymentsPerYear),"")</f>
        <v>68.366728152892762</v>
      </c>
      <c r="J91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9430.0426651580146</v>
      </c>
      <c r="K91" s="8">
        <f ca="1">IF(PaymentSchedule[[#This Row],[PMT NO]]&lt;&gt;"",SUM(INDEX(PaymentSchedule[INTEREST],1,1):PaymentSchedule[[#This Row],[INTEREST]]),"")</f>
        <v>65827.925140756546</v>
      </c>
    </row>
    <row r="92" spans="2:11" x14ac:dyDescent="0.2">
      <c r="B92" s="7">
        <f ca="1">IF(LoanIsGood,IF(ROW()-ROW(PaymentSchedule[[#Headers],[PMT NO]])&gt;ScheduledNumberOfPayments,"",ROW()-ROW(PaymentSchedule[[#Headers],[PMT NO]])),"")</f>
        <v>75</v>
      </c>
      <c r="C92" s="4">
        <f ca="1">IF(PaymentSchedule[[#This Row],[PMT NO]]&lt;&gt;"",EOMONTH(LoanStartDate,ROW(PaymentSchedule[[#This Row],[PMT NO]])-ROW(PaymentSchedule[[#Headers],[PMT NO]])-2)+DAY(LoanStartDate),"")</f>
        <v>47515</v>
      </c>
      <c r="D92" s="5">
        <f ca="1">IF(PaymentSchedule[[#This Row],[PMT NO]]&lt;&gt;"",IF(ROW()-ROW(PaymentSchedule[[#Headers],[BEGINNING BALANCE]])=1,LoanAmount,INDEX(PaymentSchedule[ENDING BALANCE],ROW()-ROW(PaymentSchedule[[#Headers],[BEGINNING BALANCE]])-1)),"")</f>
        <v>9430.0426651580146</v>
      </c>
      <c r="E92" s="5">
        <f ca="1">IF(PaymentSchedule[[#This Row],[PMT NO]]&lt;&gt;"",ScheduledPayment,"")</f>
        <v>3848.8844478684491</v>
      </c>
      <c r="F92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1705.8166666666666</v>
      </c>
      <c r="G92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5554.7011145351153</v>
      </c>
      <c r="H92" s="5">
        <f ca="1">IF(PaymentSchedule[[#This Row],[PMT NO]]&lt;&gt;"",PaymentSchedule[[#This Row],[TOTAL PAYMENT]]-PaymentSchedule[[#This Row],[INTEREST]],"")</f>
        <v>5511.480085653141</v>
      </c>
      <c r="I92" s="5">
        <f ca="1">IF(PaymentSchedule[[#This Row],[PMT NO]]&lt;&gt;"",PaymentSchedule[[#This Row],[BEGINNING BALANCE]]*(InterestRate/PaymentsPerYear),"")</f>
        <v>43.221028881974235</v>
      </c>
      <c r="J92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3918.5625795048736</v>
      </c>
      <c r="K92" s="8">
        <f ca="1">IF(PaymentSchedule[[#This Row],[PMT NO]]&lt;&gt;"",SUM(INDEX(PaymentSchedule[INTEREST],1,1):PaymentSchedule[[#This Row],[INTEREST]]),"")</f>
        <v>65871.146169638523</v>
      </c>
    </row>
    <row r="93" spans="2:11" x14ac:dyDescent="0.2">
      <c r="B93" s="7">
        <f ca="1">IF(LoanIsGood,IF(ROW()-ROW(PaymentSchedule[[#Headers],[PMT NO]])&gt;ScheduledNumberOfPayments,"",ROW()-ROW(PaymentSchedule[[#Headers],[PMT NO]])),"")</f>
        <v>76</v>
      </c>
      <c r="C93" s="4">
        <f ca="1">IF(PaymentSchedule[[#This Row],[PMT NO]]&lt;&gt;"",EOMONTH(LoanStartDate,ROW(PaymentSchedule[[#This Row],[PMT NO]])-ROW(PaymentSchedule[[#Headers],[PMT NO]])-2)+DAY(LoanStartDate),"")</f>
        <v>47543</v>
      </c>
      <c r="D93" s="5">
        <f ca="1">IF(PaymentSchedule[[#This Row],[PMT NO]]&lt;&gt;"",IF(ROW()-ROW(PaymentSchedule[[#Headers],[BEGINNING BALANCE]])=1,LoanAmount,INDEX(PaymentSchedule[ENDING BALANCE],ROW()-ROW(PaymentSchedule[[#Headers],[BEGINNING BALANCE]])-1)),"")</f>
        <v>3918.5625795048736</v>
      </c>
      <c r="E93" s="5">
        <f ca="1">IF(PaymentSchedule[[#This Row],[PMT NO]]&lt;&gt;"",ScheduledPayment,"")</f>
        <v>3848.8844478684491</v>
      </c>
      <c r="F93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69.678131636424496</v>
      </c>
      <c r="G93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3918.5625795048736</v>
      </c>
      <c r="H93" s="5">
        <f ca="1">IF(PaymentSchedule[[#This Row],[PMT NO]]&lt;&gt;"",PaymentSchedule[[#This Row],[TOTAL PAYMENT]]-PaymentSchedule[[#This Row],[INTEREST]],"")</f>
        <v>3900.6025010154763</v>
      </c>
      <c r="I93" s="5">
        <f ca="1">IF(PaymentSchedule[[#This Row],[PMT NO]]&lt;&gt;"",PaymentSchedule[[#This Row],[BEGINNING BALANCE]]*(InterestRate/PaymentsPerYear),"")</f>
        <v>17.960078489397336</v>
      </c>
      <c r="J93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17.960078489397347</v>
      </c>
      <c r="K93" s="8">
        <f ca="1">IF(PaymentSchedule[[#This Row],[PMT NO]]&lt;&gt;"",SUM(INDEX(PaymentSchedule[INTEREST],1,1):PaymentSchedule[[#This Row],[INTEREST]]),"")</f>
        <v>65889.106248127922</v>
      </c>
    </row>
    <row r="94" spans="2:11" x14ac:dyDescent="0.2">
      <c r="B94" s="7">
        <f ca="1">IF(LoanIsGood,IF(ROW()-ROW(PaymentSchedule[[#Headers],[PMT NO]])&gt;ScheduledNumberOfPayments,"",ROW()-ROW(PaymentSchedule[[#Headers],[PMT NO]])),"")</f>
        <v>77</v>
      </c>
      <c r="C94" s="4">
        <f ca="1">IF(PaymentSchedule[[#This Row],[PMT NO]]&lt;&gt;"",EOMONTH(LoanStartDate,ROW(PaymentSchedule[[#This Row],[PMT NO]])-ROW(PaymentSchedule[[#Headers],[PMT NO]])-2)+DAY(LoanStartDate),"")</f>
        <v>47574</v>
      </c>
      <c r="D94" s="5">
        <f ca="1">IF(PaymentSchedule[[#This Row],[PMT NO]]&lt;&gt;"",IF(ROW()-ROW(PaymentSchedule[[#Headers],[BEGINNING BALANCE]])=1,LoanAmount,INDEX(PaymentSchedule[ENDING BALANCE],ROW()-ROW(PaymentSchedule[[#Headers],[BEGINNING BALANCE]])-1)),"")</f>
        <v>17.960078489397347</v>
      </c>
      <c r="E94" s="5">
        <f ca="1">IF(PaymentSchedule[[#This Row],[PMT NO]]&lt;&gt;"",ScheduledPayment,"")</f>
        <v>3848.8844478684491</v>
      </c>
      <c r="F94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4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17.960078489397347</v>
      </c>
      <c r="H94" s="5">
        <f ca="1">IF(PaymentSchedule[[#This Row],[PMT NO]]&lt;&gt;"",PaymentSchedule[[#This Row],[TOTAL PAYMENT]]-PaymentSchedule[[#This Row],[INTEREST]],"")</f>
        <v>17.87776146298761</v>
      </c>
      <c r="I94" s="5">
        <f ca="1">IF(PaymentSchedule[[#This Row],[PMT NO]]&lt;&gt;"",PaymentSchedule[[#This Row],[BEGINNING BALANCE]]*(InterestRate/PaymentsPerYear),"")</f>
        <v>8.2317026409737842E-2</v>
      </c>
      <c r="J94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94" s="8">
        <f ca="1">IF(PaymentSchedule[[#This Row],[PMT NO]]&lt;&gt;"",SUM(INDEX(PaymentSchedule[INTEREST],1,1):PaymentSchedule[[#This Row],[INTEREST]]),"")</f>
        <v>65889.188565154327</v>
      </c>
    </row>
    <row r="95" spans="2:11" x14ac:dyDescent="0.2">
      <c r="B95" s="7">
        <f ca="1">IF(LoanIsGood,IF(ROW()-ROW(PaymentSchedule[[#Headers],[PMT NO]])&gt;ScheduledNumberOfPayments,"",ROW()-ROW(PaymentSchedule[[#Headers],[PMT NO]])),"")</f>
        <v>78</v>
      </c>
      <c r="C95" s="4">
        <f ca="1">IF(PaymentSchedule[[#This Row],[PMT NO]]&lt;&gt;"",EOMONTH(LoanStartDate,ROW(PaymentSchedule[[#This Row],[PMT NO]])-ROW(PaymentSchedule[[#Headers],[PMT NO]])-2)+DAY(LoanStartDate),"")</f>
        <v>47604</v>
      </c>
      <c r="D95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95" s="5">
        <f ca="1">IF(PaymentSchedule[[#This Row],[PMT NO]]&lt;&gt;"",ScheduledPayment,"")</f>
        <v>3848.8844478684491</v>
      </c>
      <c r="F95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5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95" s="5">
        <f ca="1">IF(PaymentSchedule[[#This Row],[PMT NO]]&lt;&gt;"",PaymentSchedule[[#This Row],[TOTAL PAYMENT]]-PaymentSchedule[[#This Row],[INTEREST]],"")</f>
        <v>0</v>
      </c>
      <c r="I95" s="5">
        <f ca="1">IF(PaymentSchedule[[#This Row],[PMT NO]]&lt;&gt;"",PaymentSchedule[[#This Row],[BEGINNING BALANCE]]*(InterestRate/PaymentsPerYear),"")</f>
        <v>0</v>
      </c>
      <c r="J95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95" s="8">
        <f ca="1">IF(PaymentSchedule[[#This Row],[PMT NO]]&lt;&gt;"",SUM(INDEX(PaymentSchedule[INTEREST],1,1):PaymentSchedule[[#This Row],[INTEREST]]),"")</f>
        <v>65889.188565154327</v>
      </c>
    </row>
    <row r="96" spans="2:11" x14ac:dyDescent="0.2">
      <c r="B96" s="7">
        <f ca="1">IF(LoanIsGood,IF(ROW()-ROW(PaymentSchedule[[#Headers],[PMT NO]])&gt;ScheduledNumberOfPayments,"",ROW()-ROW(PaymentSchedule[[#Headers],[PMT NO]])),"")</f>
        <v>79</v>
      </c>
      <c r="C96" s="4">
        <f ca="1">IF(PaymentSchedule[[#This Row],[PMT NO]]&lt;&gt;"",EOMONTH(LoanStartDate,ROW(PaymentSchedule[[#This Row],[PMT NO]])-ROW(PaymentSchedule[[#Headers],[PMT NO]])-2)+DAY(LoanStartDate),"")</f>
        <v>47635</v>
      </c>
      <c r="D96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96" s="5">
        <f ca="1">IF(PaymentSchedule[[#This Row],[PMT NO]]&lt;&gt;"",ScheduledPayment,"")</f>
        <v>3848.8844478684491</v>
      </c>
      <c r="F96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6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96" s="5">
        <f ca="1">IF(PaymentSchedule[[#This Row],[PMT NO]]&lt;&gt;"",PaymentSchedule[[#This Row],[TOTAL PAYMENT]]-PaymentSchedule[[#This Row],[INTEREST]],"")</f>
        <v>0</v>
      </c>
      <c r="I96" s="5">
        <f ca="1">IF(PaymentSchedule[[#This Row],[PMT NO]]&lt;&gt;"",PaymentSchedule[[#This Row],[BEGINNING BALANCE]]*(InterestRate/PaymentsPerYear),"")</f>
        <v>0</v>
      </c>
      <c r="J96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96" s="8">
        <f ca="1">IF(PaymentSchedule[[#This Row],[PMT NO]]&lt;&gt;"",SUM(INDEX(PaymentSchedule[INTEREST],1,1):PaymentSchedule[[#This Row],[INTEREST]]),"")</f>
        <v>65889.188565154327</v>
      </c>
    </row>
    <row r="97" spans="2:11" x14ac:dyDescent="0.2">
      <c r="B97" s="7">
        <f ca="1">IF(LoanIsGood,IF(ROW()-ROW(PaymentSchedule[[#Headers],[PMT NO]])&gt;ScheduledNumberOfPayments,"",ROW()-ROW(PaymentSchedule[[#Headers],[PMT NO]])),"")</f>
        <v>80</v>
      </c>
      <c r="C97" s="4">
        <f ca="1">IF(PaymentSchedule[[#This Row],[PMT NO]]&lt;&gt;"",EOMONTH(LoanStartDate,ROW(PaymentSchedule[[#This Row],[PMT NO]])-ROW(PaymentSchedule[[#Headers],[PMT NO]])-2)+DAY(LoanStartDate),"")</f>
        <v>47665</v>
      </c>
      <c r="D97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97" s="5">
        <f ca="1">IF(PaymentSchedule[[#This Row],[PMT NO]]&lt;&gt;"",ScheduledPayment,"")</f>
        <v>3848.8844478684491</v>
      </c>
      <c r="F97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7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97" s="5">
        <f ca="1">IF(PaymentSchedule[[#This Row],[PMT NO]]&lt;&gt;"",PaymentSchedule[[#This Row],[TOTAL PAYMENT]]-PaymentSchedule[[#This Row],[INTEREST]],"")</f>
        <v>0</v>
      </c>
      <c r="I97" s="5">
        <f ca="1">IF(PaymentSchedule[[#This Row],[PMT NO]]&lt;&gt;"",PaymentSchedule[[#This Row],[BEGINNING BALANCE]]*(InterestRate/PaymentsPerYear),"")</f>
        <v>0</v>
      </c>
      <c r="J97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97" s="8">
        <f ca="1">IF(PaymentSchedule[[#This Row],[PMT NO]]&lt;&gt;"",SUM(INDEX(PaymentSchedule[INTEREST],1,1):PaymentSchedule[[#This Row],[INTEREST]]),"")</f>
        <v>65889.188565154327</v>
      </c>
    </row>
    <row r="98" spans="2:11" x14ac:dyDescent="0.2">
      <c r="B98" s="7">
        <f ca="1">IF(LoanIsGood,IF(ROW()-ROW(PaymentSchedule[[#Headers],[PMT NO]])&gt;ScheduledNumberOfPayments,"",ROW()-ROW(PaymentSchedule[[#Headers],[PMT NO]])),"")</f>
        <v>81</v>
      </c>
      <c r="C98" s="4">
        <f ca="1">IF(PaymentSchedule[[#This Row],[PMT NO]]&lt;&gt;"",EOMONTH(LoanStartDate,ROW(PaymentSchedule[[#This Row],[PMT NO]])-ROW(PaymentSchedule[[#Headers],[PMT NO]])-2)+DAY(LoanStartDate),"")</f>
        <v>47696</v>
      </c>
      <c r="D98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98" s="5">
        <f ca="1">IF(PaymentSchedule[[#This Row],[PMT NO]]&lt;&gt;"",ScheduledPayment,"")</f>
        <v>3848.8844478684491</v>
      </c>
      <c r="F98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8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98" s="5">
        <f ca="1">IF(PaymentSchedule[[#This Row],[PMT NO]]&lt;&gt;"",PaymentSchedule[[#This Row],[TOTAL PAYMENT]]-PaymentSchedule[[#This Row],[INTEREST]],"")</f>
        <v>0</v>
      </c>
      <c r="I98" s="5">
        <f ca="1">IF(PaymentSchedule[[#This Row],[PMT NO]]&lt;&gt;"",PaymentSchedule[[#This Row],[BEGINNING BALANCE]]*(InterestRate/PaymentsPerYear),"")</f>
        <v>0</v>
      </c>
      <c r="J98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98" s="8">
        <f ca="1">IF(PaymentSchedule[[#This Row],[PMT NO]]&lt;&gt;"",SUM(INDEX(PaymentSchedule[INTEREST],1,1):PaymentSchedule[[#This Row],[INTEREST]]),"")</f>
        <v>65889.188565154327</v>
      </c>
    </row>
    <row r="99" spans="2:11" x14ac:dyDescent="0.2">
      <c r="B99" s="7">
        <f ca="1">IF(LoanIsGood,IF(ROW()-ROW(PaymentSchedule[[#Headers],[PMT NO]])&gt;ScheduledNumberOfPayments,"",ROW()-ROW(PaymentSchedule[[#Headers],[PMT NO]])),"")</f>
        <v>82</v>
      </c>
      <c r="C99" s="4">
        <f ca="1">IF(PaymentSchedule[[#This Row],[PMT NO]]&lt;&gt;"",EOMONTH(LoanStartDate,ROW(PaymentSchedule[[#This Row],[PMT NO]])-ROW(PaymentSchedule[[#Headers],[PMT NO]])-2)+DAY(LoanStartDate),"")</f>
        <v>47727</v>
      </c>
      <c r="D99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99" s="5">
        <f ca="1">IF(PaymentSchedule[[#This Row],[PMT NO]]&lt;&gt;"",ScheduledPayment,"")</f>
        <v>3848.8844478684491</v>
      </c>
      <c r="F99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9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99" s="5">
        <f ca="1">IF(PaymentSchedule[[#This Row],[PMT NO]]&lt;&gt;"",PaymentSchedule[[#This Row],[TOTAL PAYMENT]]-PaymentSchedule[[#This Row],[INTEREST]],"")</f>
        <v>0</v>
      </c>
      <c r="I99" s="5">
        <f ca="1">IF(PaymentSchedule[[#This Row],[PMT NO]]&lt;&gt;"",PaymentSchedule[[#This Row],[BEGINNING BALANCE]]*(InterestRate/PaymentsPerYear),"")</f>
        <v>0</v>
      </c>
      <c r="J99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99" s="8">
        <f ca="1">IF(PaymentSchedule[[#This Row],[PMT NO]]&lt;&gt;"",SUM(INDEX(PaymentSchedule[INTEREST],1,1):PaymentSchedule[[#This Row],[INTEREST]]),"")</f>
        <v>65889.188565154327</v>
      </c>
    </row>
    <row r="100" spans="2:11" x14ac:dyDescent="0.2">
      <c r="B100" s="7">
        <f ca="1">IF(LoanIsGood,IF(ROW()-ROW(PaymentSchedule[[#Headers],[PMT NO]])&gt;ScheduledNumberOfPayments,"",ROW()-ROW(PaymentSchedule[[#Headers],[PMT NO]])),"")</f>
        <v>83</v>
      </c>
      <c r="C100" s="4">
        <f ca="1">IF(PaymentSchedule[[#This Row],[PMT NO]]&lt;&gt;"",EOMONTH(LoanStartDate,ROW(PaymentSchedule[[#This Row],[PMT NO]])-ROW(PaymentSchedule[[#Headers],[PMT NO]])-2)+DAY(LoanStartDate),"")</f>
        <v>47757</v>
      </c>
      <c r="D100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00" s="5">
        <f ca="1">IF(PaymentSchedule[[#This Row],[PMT NO]]&lt;&gt;"",ScheduledPayment,"")</f>
        <v>3848.8844478684491</v>
      </c>
      <c r="F100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0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00" s="5">
        <f ca="1">IF(PaymentSchedule[[#This Row],[PMT NO]]&lt;&gt;"",PaymentSchedule[[#This Row],[TOTAL PAYMENT]]-PaymentSchedule[[#This Row],[INTEREST]],"")</f>
        <v>0</v>
      </c>
      <c r="I100" s="5">
        <f ca="1">IF(PaymentSchedule[[#This Row],[PMT NO]]&lt;&gt;"",PaymentSchedule[[#This Row],[BEGINNING BALANCE]]*(InterestRate/PaymentsPerYear),"")</f>
        <v>0</v>
      </c>
      <c r="J100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00" s="8">
        <f ca="1">IF(PaymentSchedule[[#This Row],[PMT NO]]&lt;&gt;"",SUM(INDEX(PaymentSchedule[INTEREST],1,1):PaymentSchedule[[#This Row],[INTEREST]]),"")</f>
        <v>65889.188565154327</v>
      </c>
    </row>
    <row r="101" spans="2:11" x14ac:dyDescent="0.2">
      <c r="B101" s="7">
        <f ca="1">IF(LoanIsGood,IF(ROW()-ROW(PaymentSchedule[[#Headers],[PMT NO]])&gt;ScheduledNumberOfPayments,"",ROW()-ROW(PaymentSchedule[[#Headers],[PMT NO]])),"")</f>
        <v>84</v>
      </c>
      <c r="C101" s="4">
        <f ca="1">IF(PaymentSchedule[[#This Row],[PMT NO]]&lt;&gt;"",EOMONTH(LoanStartDate,ROW(PaymentSchedule[[#This Row],[PMT NO]])-ROW(PaymentSchedule[[#Headers],[PMT NO]])-2)+DAY(LoanStartDate),"")</f>
        <v>47788</v>
      </c>
      <c r="D101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01" s="5">
        <f ca="1">IF(PaymentSchedule[[#This Row],[PMT NO]]&lt;&gt;"",ScheduledPayment,"")</f>
        <v>3848.8844478684491</v>
      </c>
      <c r="F101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1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01" s="5">
        <f ca="1">IF(PaymentSchedule[[#This Row],[PMT NO]]&lt;&gt;"",PaymentSchedule[[#This Row],[TOTAL PAYMENT]]-PaymentSchedule[[#This Row],[INTEREST]],"")</f>
        <v>0</v>
      </c>
      <c r="I101" s="5">
        <f ca="1">IF(PaymentSchedule[[#This Row],[PMT NO]]&lt;&gt;"",PaymentSchedule[[#This Row],[BEGINNING BALANCE]]*(InterestRate/PaymentsPerYear),"")</f>
        <v>0</v>
      </c>
      <c r="J101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01" s="8">
        <f ca="1">IF(PaymentSchedule[[#This Row],[PMT NO]]&lt;&gt;"",SUM(INDEX(PaymentSchedule[INTEREST],1,1):PaymentSchedule[[#This Row],[INTEREST]]),"")</f>
        <v>65889.188565154327</v>
      </c>
    </row>
    <row r="102" spans="2:11" x14ac:dyDescent="0.2">
      <c r="B102" s="7">
        <f ca="1">IF(LoanIsGood,IF(ROW()-ROW(PaymentSchedule[[#Headers],[PMT NO]])&gt;ScheduledNumberOfPayments,"",ROW()-ROW(PaymentSchedule[[#Headers],[PMT NO]])),"")</f>
        <v>85</v>
      </c>
      <c r="C102" s="4">
        <f ca="1">IF(PaymentSchedule[[#This Row],[PMT NO]]&lt;&gt;"",EOMONTH(LoanStartDate,ROW(PaymentSchedule[[#This Row],[PMT NO]])-ROW(PaymentSchedule[[#Headers],[PMT NO]])-2)+DAY(LoanStartDate),"")</f>
        <v>47818</v>
      </c>
      <c r="D102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02" s="5">
        <f ca="1">IF(PaymentSchedule[[#This Row],[PMT NO]]&lt;&gt;"",ScheduledPayment,"")</f>
        <v>3848.8844478684491</v>
      </c>
      <c r="F102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2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02" s="5">
        <f ca="1">IF(PaymentSchedule[[#This Row],[PMT NO]]&lt;&gt;"",PaymentSchedule[[#This Row],[TOTAL PAYMENT]]-PaymentSchedule[[#This Row],[INTEREST]],"")</f>
        <v>0</v>
      </c>
      <c r="I102" s="5">
        <f ca="1">IF(PaymentSchedule[[#This Row],[PMT NO]]&lt;&gt;"",PaymentSchedule[[#This Row],[BEGINNING BALANCE]]*(InterestRate/PaymentsPerYear),"")</f>
        <v>0</v>
      </c>
      <c r="J102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02" s="8">
        <f ca="1">IF(PaymentSchedule[[#This Row],[PMT NO]]&lt;&gt;"",SUM(INDEX(PaymentSchedule[INTEREST],1,1):PaymentSchedule[[#This Row],[INTEREST]]),"")</f>
        <v>65889.188565154327</v>
      </c>
    </row>
    <row r="103" spans="2:11" x14ac:dyDescent="0.2">
      <c r="B103" s="7">
        <f ca="1">IF(LoanIsGood,IF(ROW()-ROW(PaymentSchedule[[#Headers],[PMT NO]])&gt;ScheduledNumberOfPayments,"",ROW()-ROW(PaymentSchedule[[#Headers],[PMT NO]])),"")</f>
        <v>86</v>
      </c>
      <c r="C103" s="4">
        <f ca="1">IF(PaymentSchedule[[#This Row],[PMT NO]]&lt;&gt;"",EOMONTH(LoanStartDate,ROW(PaymentSchedule[[#This Row],[PMT NO]])-ROW(PaymentSchedule[[#Headers],[PMT NO]])-2)+DAY(LoanStartDate),"")</f>
        <v>47849</v>
      </c>
      <c r="D103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03" s="5">
        <f ca="1">IF(PaymentSchedule[[#This Row],[PMT NO]]&lt;&gt;"",ScheduledPayment,"")</f>
        <v>3848.8844478684491</v>
      </c>
      <c r="F103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3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03" s="5">
        <f ca="1">IF(PaymentSchedule[[#This Row],[PMT NO]]&lt;&gt;"",PaymentSchedule[[#This Row],[TOTAL PAYMENT]]-PaymentSchedule[[#This Row],[INTEREST]],"")</f>
        <v>0</v>
      </c>
      <c r="I103" s="5">
        <f ca="1">IF(PaymentSchedule[[#This Row],[PMT NO]]&lt;&gt;"",PaymentSchedule[[#This Row],[BEGINNING BALANCE]]*(InterestRate/PaymentsPerYear),"")</f>
        <v>0</v>
      </c>
      <c r="J103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03" s="8">
        <f ca="1">IF(PaymentSchedule[[#This Row],[PMT NO]]&lt;&gt;"",SUM(INDEX(PaymentSchedule[INTEREST],1,1):PaymentSchedule[[#This Row],[INTEREST]]),"")</f>
        <v>65889.188565154327</v>
      </c>
    </row>
    <row r="104" spans="2:11" x14ac:dyDescent="0.2">
      <c r="B104" s="7">
        <f ca="1">IF(LoanIsGood,IF(ROW()-ROW(PaymentSchedule[[#Headers],[PMT NO]])&gt;ScheduledNumberOfPayments,"",ROW()-ROW(PaymentSchedule[[#Headers],[PMT NO]])),"")</f>
        <v>87</v>
      </c>
      <c r="C104" s="4">
        <f ca="1">IF(PaymentSchedule[[#This Row],[PMT NO]]&lt;&gt;"",EOMONTH(LoanStartDate,ROW(PaymentSchedule[[#This Row],[PMT NO]])-ROW(PaymentSchedule[[#Headers],[PMT NO]])-2)+DAY(LoanStartDate),"")</f>
        <v>47880</v>
      </c>
      <c r="D104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04" s="5">
        <f ca="1">IF(PaymentSchedule[[#This Row],[PMT NO]]&lt;&gt;"",ScheduledPayment,"")</f>
        <v>3848.8844478684491</v>
      </c>
      <c r="F104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4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04" s="5">
        <f ca="1">IF(PaymentSchedule[[#This Row],[PMT NO]]&lt;&gt;"",PaymentSchedule[[#This Row],[TOTAL PAYMENT]]-PaymentSchedule[[#This Row],[INTEREST]],"")</f>
        <v>0</v>
      </c>
      <c r="I104" s="5">
        <f ca="1">IF(PaymentSchedule[[#This Row],[PMT NO]]&lt;&gt;"",PaymentSchedule[[#This Row],[BEGINNING BALANCE]]*(InterestRate/PaymentsPerYear),"")</f>
        <v>0</v>
      </c>
      <c r="J104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04" s="8">
        <f ca="1">IF(PaymentSchedule[[#This Row],[PMT NO]]&lt;&gt;"",SUM(INDEX(PaymentSchedule[INTEREST],1,1):PaymentSchedule[[#This Row],[INTEREST]]),"")</f>
        <v>65889.188565154327</v>
      </c>
    </row>
    <row r="105" spans="2:11" x14ac:dyDescent="0.2">
      <c r="B105" s="7">
        <f ca="1">IF(LoanIsGood,IF(ROW()-ROW(PaymentSchedule[[#Headers],[PMT NO]])&gt;ScheduledNumberOfPayments,"",ROW()-ROW(PaymentSchedule[[#Headers],[PMT NO]])),"")</f>
        <v>88</v>
      </c>
      <c r="C105" s="4">
        <f ca="1">IF(PaymentSchedule[[#This Row],[PMT NO]]&lt;&gt;"",EOMONTH(LoanStartDate,ROW(PaymentSchedule[[#This Row],[PMT NO]])-ROW(PaymentSchedule[[#Headers],[PMT NO]])-2)+DAY(LoanStartDate),"")</f>
        <v>47908</v>
      </c>
      <c r="D105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05" s="5">
        <f ca="1">IF(PaymentSchedule[[#This Row],[PMT NO]]&lt;&gt;"",ScheduledPayment,"")</f>
        <v>3848.8844478684491</v>
      </c>
      <c r="F105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5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05" s="5">
        <f ca="1">IF(PaymentSchedule[[#This Row],[PMT NO]]&lt;&gt;"",PaymentSchedule[[#This Row],[TOTAL PAYMENT]]-PaymentSchedule[[#This Row],[INTEREST]],"")</f>
        <v>0</v>
      </c>
      <c r="I105" s="5">
        <f ca="1">IF(PaymentSchedule[[#This Row],[PMT NO]]&lt;&gt;"",PaymentSchedule[[#This Row],[BEGINNING BALANCE]]*(InterestRate/PaymentsPerYear),"")</f>
        <v>0</v>
      </c>
      <c r="J105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05" s="8">
        <f ca="1">IF(PaymentSchedule[[#This Row],[PMT NO]]&lt;&gt;"",SUM(INDEX(PaymentSchedule[INTEREST],1,1):PaymentSchedule[[#This Row],[INTEREST]]),"")</f>
        <v>65889.188565154327</v>
      </c>
    </row>
    <row r="106" spans="2:11" x14ac:dyDescent="0.2">
      <c r="B106" s="7">
        <f ca="1">IF(LoanIsGood,IF(ROW()-ROW(PaymentSchedule[[#Headers],[PMT NO]])&gt;ScheduledNumberOfPayments,"",ROW()-ROW(PaymentSchedule[[#Headers],[PMT NO]])),"")</f>
        <v>89</v>
      </c>
      <c r="C106" s="4">
        <f ca="1">IF(PaymentSchedule[[#This Row],[PMT NO]]&lt;&gt;"",EOMONTH(LoanStartDate,ROW(PaymentSchedule[[#This Row],[PMT NO]])-ROW(PaymentSchedule[[#Headers],[PMT NO]])-2)+DAY(LoanStartDate),"")</f>
        <v>47939</v>
      </c>
      <c r="D106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06" s="5">
        <f ca="1">IF(PaymentSchedule[[#This Row],[PMT NO]]&lt;&gt;"",ScheduledPayment,"")</f>
        <v>3848.8844478684491</v>
      </c>
      <c r="F106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6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06" s="5">
        <f ca="1">IF(PaymentSchedule[[#This Row],[PMT NO]]&lt;&gt;"",PaymentSchedule[[#This Row],[TOTAL PAYMENT]]-PaymentSchedule[[#This Row],[INTEREST]],"")</f>
        <v>0</v>
      </c>
      <c r="I106" s="5">
        <f ca="1">IF(PaymentSchedule[[#This Row],[PMT NO]]&lt;&gt;"",PaymentSchedule[[#This Row],[BEGINNING BALANCE]]*(InterestRate/PaymentsPerYear),"")</f>
        <v>0</v>
      </c>
      <c r="J106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06" s="8">
        <f ca="1">IF(PaymentSchedule[[#This Row],[PMT NO]]&lt;&gt;"",SUM(INDEX(PaymentSchedule[INTEREST],1,1):PaymentSchedule[[#This Row],[INTEREST]]),"")</f>
        <v>65889.188565154327</v>
      </c>
    </row>
    <row r="107" spans="2:11" x14ac:dyDescent="0.2">
      <c r="B107" s="7">
        <f ca="1">IF(LoanIsGood,IF(ROW()-ROW(PaymentSchedule[[#Headers],[PMT NO]])&gt;ScheduledNumberOfPayments,"",ROW()-ROW(PaymentSchedule[[#Headers],[PMT NO]])),"")</f>
        <v>90</v>
      </c>
      <c r="C107" s="4">
        <f ca="1">IF(PaymentSchedule[[#This Row],[PMT NO]]&lt;&gt;"",EOMONTH(LoanStartDate,ROW(PaymentSchedule[[#This Row],[PMT NO]])-ROW(PaymentSchedule[[#Headers],[PMT NO]])-2)+DAY(LoanStartDate),"")</f>
        <v>47969</v>
      </c>
      <c r="D107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07" s="5">
        <f ca="1">IF(PaymentSchedule[[#This Row],[PMT NO]]&lt;&gt;"",ScheduledPayment,"")</f>
        <v>3848.8844478684491</v>
      </c>
      <c r="F107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7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07" s="5">
        <f ca="1">IF(PaymentSchedule[[#This Row],[PMT NO]]&lt;&gt;"",PaymentSchedule[[#This Row],[TOTAL PAYMENT]]-PaymentSchedule[[#This Row],[INTEREST]],"")</f>
        <v>0</v>
      </c>
      <c r="I107" s="5">
        <f ca="1">IF(PaymentSchedule[[#This Row],[PMT NO]]&lt;&gt;"",PaymentSchedule[[#This Row],[BEGINNING BALANCE]]*(InterestRate/PaymentsPerYear),"")</f>
        <v>0</v>
      </c>
      <c r="J107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07" s="8">
        <f ca="1">IF(PaymentSchedule[[#This Row],[PMT NO]]&lt;&gt;"",SUM(INDEX(PaymentSchedule[INTEREST],1,1):PaymentSchedule[[#This Row],[INTEREST]]),"")</f>
        <v>65889.188565154327</v>
      </c>
    </row>
    <row r="108" spans="2:11" x14ac:dyDescent="0.2">
      <c r="B108" s="7">
        <f ca="1">IF(LoanIsGood,IF(ROW()-ROW(PaymentSchedule[[#Headers],[PMT NO]])&gt;ScheduledNumberOfPayments,"",ROW()-ROW(PaymentSchedule[[#Headers],[PMT NO]])),"")</f>
        <v>91</v>
      </c>
      <c r="C108" s="4">
        <f ca="1">IF(PaymentSchedule[[#This Row],[PMT NO]]&lt;&gt;"",EOMONTH(LoanStartDate,ROW(PaymentSchedule[[#This Row],[PMT NO]])-ROW(PaymentSchedule[[#Headers],[PMT NO]])-2)+DAY(LoanStartDate),"")</f>
        <v>48000</v>
      </c>
      <c r="D108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08" s="5">
        <f ca="1">IF(PaymentSchedule[[#This Row],[PMT NO]]&lt;&gt;"",ScheduledPayment,"")</f>
        <v>3848.8844478684491</v>
      </c>
      <c r="F108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8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08" s="5">
        <f ca="1">IF(PaymentSchedule[[#This Row],[PMT NO]]&lt;&gt;"",PaymentSchedule[[#This Row],[TOTAL PAYMENT]]-PaymentSchedule[[#This Row],[INTEREST]],"")</f>
        <v>0</v>
      </c>
      <c r="I108" s="5">
        <f ca="1">IF(PaymentSchedule[[#This Row],[PMT NO]]&lt;&gt;"",PaymentSchedule[[#This Row],[BEGINNING BALANCE]]*(InterestRate/PaymentsPerYear),"")</f>
        <v>0</v>
      </c>
      <c r="J108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08" s="8">
        <f ca="1">IF(PaymentSchedule[[#This Row],[PMT NO]]&lt;&gt;"",SUM(INDEX(PaymentSchedule[INTEREST],1,1):PaymentSchedule[[#This Row],[INTEREST]]),"")</f>
        <v>65889.188565154327</v>
      </c>
    </row>
    <row r="109" spans="2:11" x14ac:dyDescent="0.2">
      <c r="B109" s="7">
        <f ca="1">IF(LoanIsGood,IF(ROW()-ROW(PaymentSchedule[[#Headers],[PMT NO]])&gt;ScheduledNumberOfPayments,"",ROW()-ROW(PaymentSchedule[[#Headers],[PMT NO]])),"")</f>
        <v>92</v>
      </c>
      <c r="C109" s="4">
        <f ca="1">IF(PaymentSchedule[[#This Row],[PMT NO]]&lt;&gt;"",EOMONTH(LoanStartDate,ROW(PaymentSchedule[[#This Row],[PMT NO]])-ROW(PaymentSchedule[[#Headers],[PMT NO]])-2)+DAY(LoanStartDate),"")</f>
        <v>48030</v>
      </c>
      <c r="D109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09" s="5">
        <f ca="1">IF(PaymentSchedule[[#This Row],[PMT NO]]&lt;&gt;"",ScheduledPayment,"")</f>
        <v>3848.8844478684491</v>
      </c>
      <c r="F109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9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09" s="5">
        <f ca="1">IF(PaymentSchedule[[#This Row],[PMT NO]]&lt;&gt;"",PaymentSchedule[[#This Row],[TOTAL PAYMENT]]-PaymentSchedule[[#This Row],[INTEREST]],"")</f>
        <v>0</v>
      </c>
      <c r="I109" s="5">
        <f ca="1">IF(PaymentSchedule[[#This Row],[PMT NO]]&lt;&gt;"",PaymentSchedule[[#This Row],[BEGINNING BALANCE]]*(InterestRate/PaymentsPerYear),"")</f>
        <v>0</v>
      </c>
      <c r="J109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09" s="8">
        <f ca="1">IF(PaymentSchedule[[#This Row],[PMT NO]]&lt;&gt;"",SUM(INDEX(PaymentSchedule[INTEREST],1,1):PaymentSchedule[[#This Row],[INTEREST]]),"")</f>
        <v>65889.188565154327</v>
      </c>
    </row>
    <row r="110" spans="2:11" x14ac:dyDescent="0.2">
      <c r="B110" s="7">
        <f ca="1">IF(LoanIsGood,IF(ROW()-ROW(PaymentSchedule[[#Headers],[PMT NO]])&gt;ScheduledNumberOfPayments,"",ROW()-ROW(PaymentSchedule[[#Headers],[PMT NO]])),"")</f>
        <v>93</v>
      </c>
      <c r="C110" s="4">
        <f ca="1">IF(PaymentSchedule[[#This Row],[PMT NO]]&lt;&gt;"",EOMONTH(LoanStartDate,ROW(PaymentSchedule[[#This Row],[PMT NO]])-ROW(PaymentSchedule[[#Headers],[PMT NO]])-2)+DAY(LoanStartDate),"")</f>
        <v>48061</v>
      </c>
      <c r="D110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10" s="5">
        <f ca="1">IF(PaymentSchedule[[#This Row],[PMT NO]]&lt;&gt;"",ScheduledPayment,"")</f>
        <v>3848.8844478684491</v>
      </c>
      <c r="F110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0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10" s="5">
        <f ca="1">IF(PaymentSchedule[[#This Row],[PMT NO]]&lt;&gt;"",PaymentSchedule[[#This Row],[TOTAL PAYMENT]]-PaymentSchedule[[#This Row],[INTEREST]],"")</f>
        <v>0</v>
      </c>
      <c r="I110" s="5">
        <f ca="1">IF(PaymentSchedule[[#This Row],[PMT NO]]&lt;&gt;"",PaymentSchedule[[#This Row],[BEGINNING BALANCE]]*(InterestRate/PaymentsPerYear),"")</f>
        <v>0</v>
      </c>
      <c r="J110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10" s="8">
        <f ca="1">IF(PaymentSchedule[[#This Row],[PMT NO]]&lt;&gt;"",SUM(INDEX(PaymentSchedule[INTEREST],1,1):PaymentSchedule[[#This Row],[INTEREST]]),"")</f>
        <v>65889.188565154327</v>
      </c>
    </row>
    <row r="111" spans="2:11" x14ac:dyDescent="0.2">
      <c r="B111" s="7">
        <f ca="1">IF(LoanIsGood,IF(ROW()-ROW(PaymentSchedule[[#Headers],[PMT NO]])&gt;ScheduledNumberOfPayments,"",ROW()-ROW(PaymentSchedule[[#Headers],[PMT NO]])),"")</f>
        <v>94</v>
      </c>
      <c r="C111" s="4">
        <f ca="1">IF(PaymentSchedule[[#This Row],[PMT NO]]&lt;&gt;"",EOMONTH(LoanStartDate,ROW(PaymentSchedule[[#This Row],[PMT NO]])-ROW(PaymentSchedule[[#Headers],[PMT NO]])-2)+DAY(LoanStartDate),"")</f>
        <v>48092</v>
      </c>
      <c r="D111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11" s="5">
        <f ca="1">IF(PaymentSchedule[[#This Row],[PMT NO]]&lt;&gt;"",ScheduledPayment,"")</f>
        <v>3848.8844478684491</v>
      </c>
      <c r="F111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1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11" s="5">
        <f ca="1">IF(PaymentSchedule[[#This Row],[PMT NO]]&lt;&gt;"",PaymentSchedule[[#This Row],[TOTAL PAYMENT]]-PaymentSchedule[[#This Row],[INTEREST]],"")</f>
        <v>0</v>
      </c>
      <c r="I111" s="5">
        <f ca="1">IF(PaymentSchedule[[#This Row],[PMT NO]]&lt;&gt;"",PaymentSchedule[[#This Row],[BEGINNING BALANCE]]*(InterestRate/PaymentsPerYear),"")</f>
        <v>0</v>
      </c>
      <c r="J111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11" s="8">
        <f ca="1">IF(PaymentSchedule[[#This Row],[PMT NO]]&lt;&gt;"",SUM(INDEX(PaymentSchedule[INTEREST],1,1):PaymentSchedule[[#This Row],[INTEREST]]),"")</f>
        <v>65889.188565154327</v>
      </c>
    </row>
    <row r="112" spans="2:11" x14ac:dyDescent="0.2">
      <c r="B112" s="7">
        <f ca="1">IF(LoanIsGood,IF(ROW()-ROW(PaymentSchedule[[#Headers],[PMT NO]])&gt;ScheduledNumberOfPayments,"",ROW()-ROW(PaymentSchedule[[#Headers],[PMT NO]])),"")</f>
        <v>95</v>
      </c>
      <c r="C112" s="4">
        <f ca="1">IF(PaymentSchedule[[#This Row],[PMT NO]]&lt;&gt;"",EOMONTH(LoanStartDate,ROW(PaymentSchedule[[#This Row],[PMT NO]])-ROW(PaymentSchedule[[#Headers],[PMT NO]])-2)+DAY(LoanStartDate),"")</f>
        <v>48122</v>
      </c>
      <c r="D112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12" s="5">
        <f ca="1">IF(PaymentSchedule[[#This Row],[PMT NO]]&lt;&gt;"",ScheduledPayment,"")</f>
        <v>3848.8844478684491</v>
      </c>
      <c r="F112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2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12" s="5">
        <f ca="1">IF(PaymentSchedule[[#This Row],[PMT NO]]&lt;&gt;"",PaymentSchedule[[#This Row],[TOTAL PAYMENT]]-PaymentSchedule[[#This Row],[INTEREST]],"")</f>
        <v>0</v>
      </c>
      <c r="I112" s="5">
        <f ca="1">IF(PaymentSchedule[[#This Row],[PMT NO]]&lt;&gt;"",PaymentSchedule[[#This Row],[BEGINNING BALANCE]]*(InterestRate/PaymentsPerYear),"")</f>
        <v>0</v>
      </c>
      <c r="J112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12" s="8">
        <f ca="1">IF(PaymentSchedule[[#This Row],[PMT NO]]&lt;&gt;"",SUM(INDEX(PaymentSchedule[INTEREST],1,1):PaymentSchedule[[#This Row],[INTEREST]]),"")</f>
        <v>65889.188565154327</v>
      </c>
    </row>
    <row r="113" spans="2:11" x14ac:dyDescent="0.2">
      <c r="B113" s="7">
        <f ca="1">IF(LoanIsGood,IF(ROW()-ROW(PaymentSchedule[[#Headers],[PMT NO]])&gt;ScheduledNumberOfPayments,"",ROW()-ROW(PaymentSchedule[[#Headers],[PMT NO]])),"")</f>
        <v>96</v>
      </c>
      <c r="C113" s="4">
        <f ca="1">IF(PaymentSchedule[[#This Row],[PMT NO]]&lt;&gt;"",EOMONTH(LoanStartDate,ROW(PaymentSchedule[[#This Row],[PMT NO]])-ROW(PaymentSchedule[[#Headers],[PMT NO]])-2)+DAY(LoanStartDate),"")</f>
        <v>48153</v>
      </c>
      <c r="D113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13" s="5">
        <f ca="1">IF(PaymentSchedule[[#This Row],[PMT NO]]&lt;&gt;"",ScheduledPayment,"")</f>
        <v>3848.8844478684491</v>
      </c>
      <c r="F113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3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13" s="5">
        <f ca="1">IF(PaymentSchedule[[#This Row],[PMT NO]]&lt;&gt;"",PaymentSchedule[[#This Row],[TOTAL PAYMENT]]-PaymentSchedule[[#This Row],[INTEREST]],"")</f>
        <v>0</v>
      </c>
      <c r="I113" s="5">
        <f ca="1">IF(PaymentSchedule[[#This Row],[PMT NO]]&lt;&gt;"",PaymentSchedule[[#This Row],[BEGINNING BALANCE]]*(InterestRate/PaymentsPerYear),"")</f>
        <v>0</v>
      </c>
      <c r="J113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13" s="8">
        <f ca="1">IF(PaymentSchedule[[#This Row],[PMT NO]]&lt;&gt;"",SUM(INDEX(PaymentSchedule[INTEREST],1,1):PaymentSchedule[[#This Row],[INTEREST]]),"")</f>
        <v>65889.188565154327</v>
      </c>
    </row>
    <row r="114" spans="2:11" x14ac:dyDescent="0.2">
      <c r="B114" s="7">
        <f ca="1">IF(LoanIsGood,IF(ROW()-ROW(PaymentSchedule[[#Headers],[PMT NO]])&gt;ScheduledNumberOfPayments,"",ROW()-ROW(PaymentSchedule[[#Headers],[PMT NO]])),"")</f>
        <v>97</v>
      </c>
      <c r="C114" s="4">
        <f ca="1">IF(PaymentSchedule[[#This Row],[PMT NO]]&lt;&gt;"",EOMONTH(LoanStartDate,ROW(PaymentSchedule[[#This Row],[PMT NO]])-ROW(PaymentSchedule[[#Headers],[PMT NO]])-2)+DAY(LoanStartDate),"")</f>
        <v>48183</v>
      </c>
      <c r="D114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14" s="5">
        <f ca="1">IF(PaymentSchedule[[#This Row],[PMT NO]]&lt;&gt;"",ScheduledPayment,"")</f>
        <v>3848.8844478684491</v>
      </c>
      <c r="F114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4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14" s="5">
        <f ca="1">IF(PaymentSchedule[[#This Row],[PMT NO]]&lt;&gt;"",PaymentSchedule[[#This Row],[TOTAL PAYMENT]]-PaymentSchedule[[#This Row],[INTEREST]],"")</f>
        <v>0</v>
      </c>
      <c r="I114" s="5">
        <f ca="1">IF(PaymentSchedule[[#This Row],[PMT NO]]&lt;&gt;"",PaymentSchedule[[#This Row],[BEGINNING BALANCE]]*(InterestRate/PaymentsPerYear),"")</f>
        <v>0</v>
      </c>
      <c r="J114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14" s="8">
        <f ca="1">IF(PaymentSchedule[[#This Row],[PMT NO]]&lt;&gt;"",SUM(INDEX(PaymentSchedule[INTEREST],1,1):PaymentSchedule[[#This Row],[INTEREST]]),"")</f>
        <v>65889.188565154327</v>
      </c>
    </row>
    <row r="115" spans="2:11" x14ac:dyDescent="0.2">
      <c r="B115" s="7">
        <f ca="1">IF(LoanIsGood,IF(ROW()-ROW(PaymentSchedule[[#Headers],[PMT NO]])&gt;ScheduledNumberOfPayments,"",ROW()-ROW(PaymentSchedule[[#Headers],[PMT NO]])),"")</f>
        <v>98</v>
      </c>
      <c r="C115" s="4">
        <f ca="1">IF(PaymentSchedule[[#This Row],[PMT NO]]&lt;&gt;"",EOMONTH(LoanStartDate,ROW(PaymentSchedule[[#This Row],[PMT NO]])-ROW(PaymentSchedule[[#Headers],[PMT NO]])-2)+DAY(LoanStartDate),"")</f>
        <v>48214</v>
      </c>
      <c r="D115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15" s="5">
        <f ca="1">IF(PaymentSchedule[[#This Row],[PMT NO]]&lt;&gt;"",ScheduledPayment,"")</f>
        <v>3848.8844478684491</v>
      </c>
      <c r="F115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5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15" s="5">
        <f ca="1">IF(PaymentSchedule[[#This Row],[PMT NO]]&lt;&gt;"",PaymentSchedule[[#This Row],[TOTAL PAYMENT]]-PaymentSchedule[[#This Row],[INTEREST]],"")</f>
        <v>0</v>
      </c>
      <c r="I115" s="5">
        <f ca="1">IF(PaymentSchedule[[#This Row],[PMT NO]]&lt;&gt;"",PaymentSchedule[[#This Row],[BEGINNING BALANCE]]*(InterestRate/PaymentsPerYear),"")</f>
        <v>0</v>
      </c>
      <c r="J115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15" s="8">
        <f ca="1">IF(PaymentSchedule[[#This Row],[PMT NO]]&lt;&gt;"",SUM(INDEX(PaymentSchedule[INTEREST],1,1):PaymentSchedule[[#This Row],[INTEREST]]),"")</f>
        <v>65889.188565154327</v>
      </c>
    </row>
    <row r="116" spans="2:11" x14ac:dyDescent="0.2">
      <c r="B116" s="7">
        <f ca="1">IF(LoanIsGood,IF(ROW()-ROW(PaymentSchedule[[#Headers],[PMT NO]])&gt;ScheduledNumberOfPayments,"",ROW()-ROW(PaymentSchedule[[#Headers],[PMT NO]])),"")</f>
        <v>99</v>
      </c>
      <c r="C116" s="4">
        <f ca="1">IF(PaymentSchedule[[#This Row],[PMT NO]]&lt;&gt;"",EOMONTH(LoanStartDate,ROW(PaymentSchedule[[#This Row],[PMT NO]])-ROW(PaymentSchedule[[#Headers],[PMT NO]])-2)+DAY(LoanStartDate),"")</f>
        <v>48245</v>
      </c>
      <c r="D116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16" s="5">
        <f ca="1">IF(PaymentSchedule[[#This Row],[PMT NO]]&lt;&gt;"",ScheduledPayment,"")</f>
        <v>3848.8844478684491</v>
      </c>
      <c r="F116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6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16" s="5">
        <f ca="1">IF(PaymentSchedule[[#This Row],[PMT NO]]&lt;&gt;"",PaymentSchedule[[#This Row],[TOTAL PAYMENT]]-PaymentSchedule[[#This Row],[INTEREST]],"")</f>
        <v>0</v>
      </c>
      <c r="I116" s="5">
        <f ca="1">IF(PaymentSchedule[[#This Row],[PMT NO]]&lt;&gt;"",PaymentSchedule[[#This Row],[BEGINNING BALANCE]]*(InterestRate/PaymentsPerYear),"")</f>
        <v>0</v>
      </c>
      <c r="J116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16" s="8">
        <f ca="1">IF(PaymentSchedule[[#This Row],[PMT NO]]&lt;&gt;"",SUM(INDEX(PaymentSchedule[INTEREST],1,1):PaymentSchedule[[#This Row],[INTEREST]]),"")</f>
        <v>65889.188565154327</v>
      </c>
    </row>
    <row r="117" spans="2:11" x14ac:dyDescent="0.2">
      <c r="B117" s="7">
        <f ca="1">IF(LoanIsGood,IF(ROW()-ROW(PaymentSchedule[[#Headers],[PMT NO]])&gt;ScheduledNumberOfPayments,"",ROW()-ROW(PaymentSchedule[[#Headers],[PMT NO]])),"")</f>
        <v>100</v>
      </c>
      <c r="C117" s="4">
        <f ca="1">IF(PaymentSchedule[[#This Row],[PMT NO]]&lt;&gt;"",EOMONTH(LoanStartDate,ROW(PaymentSchedule[[#This Row],[PMT NO]])-ROW(PaymentSchedule[[#Headers],[PMT NO]])-2)+DAY(LoanStartDate),"")</f>
        <v>48274</v>
      </c>
      <c r="D117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17" s="5">
        <f ca="1">IF(PaymentSchedule[[#This Row],[PMT NO]]&lt;&gt;"",ScheduledPayment,"")</f>
        <v>3848.8844478684491</v>
      </c>
      <c r="F117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7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17" s="5">
        <f ca="1">IF(PaymentSchedule[[#This Row],[PMT NO]]&lt;&gt;"",PaymentSchedule[[#This Row],[TOTAL PAYMENT]]-PaymentSchedule[[#This Row],[INTEREST]],"")</f>
        <v>0</v>
      </c>
      <c r="I117" s="5">
        <f ca="1">IF(PaymentSchedule[[#This Row],[PMT NO]]&lt;&gt;"",PaymentSchedule[[#This Row],[BEGINNING BALANCE]]*(InterestRate/PaymentsPerYear),"")</f>
        <v>0</v>
      </c>
      <c r="J117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17" s="8">
        <f ca="1">IF(PaymentSchedule[[#This Row],[PMT NO]]&lt;&gt;"",SUM(INDEX(PaymentSchedule[INTEREST],1,1):PaymentSchedule[[#This Row],[INTEREST]]),"")</f>
        <v>65889.188565154327</v>
      </c>
    </row>
    <row r="118" spans="2:11" x14ac:dyDescent="0.2">
      <c r="B118" s="7">
        <f ca="1">IF(LoanIsGood,IF(ROW()-ROW(PaymentSchedule[[#Headers],[PMT NO]])&gt;ScheduledNumberOfPayments,"",ROW()-ROW(PaymentSchedule[[#Headers],[PMT NO]])),"")</f>
        <v>101</v>
      </c>
      <c r="C118" s="4">
        <f ca="1">IF(PaymentSchedule[[#This Row],[PMT NO]]&lt;&gt;"",EOMONTH(LoanStartDate,ROW(PaymentSchedule[[#This Row],[PMT NO]])-ROW(PaymentSchedule[[#Headers],[PMT NO]])-2)+DAY(LoanStartDate),"")</f>
        <v>48305</v>
      </c>
      <c r="D118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18" s="5">
        <f ca="1">IF(PaymentSchedule[[#This Row],[PMT NO]]&lt;&gt;"",ScheduledPayment,"")</f>
        <v>3848.8844478684491</v>
      </c>
      <c r="F118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8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18" s="5">
        <f ca="1">IF(PaymentSchedule[[#This Row],[PMT NO]]&lt;&gt;"",PaymentSchedule[[#This Row],[TOTAL PAYMENT]]-PaymentSchedule[[#This Row],[INTEREST]],"")</f>
        <v>0</v>
      </c>
      <c r="I118" s="5">
        <f ca="1">IF(PaymentSchedule[[#This Row],[PMT NO]]&lt;&gt;"",PaymentSchedule[[#This Row],[BEGINNING BALANCE]]*(InterestRate/PaymentsPerYear),"")</f>
        <v>0</v>
      </c>
      <c r="J118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18" s="8">
        <f ca="1">IF(PaymentSchedule[[#This Row],[PMT NO]]&lt;&gt;"",SUM(INDEX(PaymentSchedule[INTEREST],1,1):PaymentSchedule[[#This Row],[INTEREST]]),"")</f>
        <v>65889.188565154327</v>
      </c>
    </row>
    <row r="119" spans="2:11" x14ac:dyDescent="0.2">
      <c r="B119" s="7">
        <f ca="1">IF(LoanIsGood,IF(ROW()-ROW(PaymentSchedule[[#Headers],[PMT NO]])&gt;ScheduledNumberOfPayments,"",ROW()-ROW(PaymentSchedule[[#Headers],[PMT NO]])),"")</f>
        <v>102</v>
      </c>
      <c r="C119" s="4">
        <f ca="1">IF(PaymentSchedule[[#This Row],[PMT NO]]&lt;&gt;"",EOMONTH(LoanStartDate,ROW(PaymentSchedule[[#This Row],[PMT NO]])-ROW(PaymentSchedule[[#Headers],[PMT NO]])-2)+DAY(LoanStartDate),"")</f>
        <v>48335</v>
      </c>
      <c r="D119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19" s="5">
        <f ca="1">IF(PaymentSchedule[[#This Row],[PMT NO]]&lt;&gt;"",ScheduledPayment,"")</f>
        <v>3848.8844478684491</v>
      </c>
      <c r="F119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9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19" s="5">
        <f ca="1">IF(PaymentSchedule[[#This Row],[PMT NO]]&lt;&gt;"",PaymentSchedule[[#This Row],[TOTAL PAYMENT]]-PaymentSchedule[[#This Row],[INTEREST]],"")</f>
        <v>0</v>
      </c>
      <c r="I119" s="5">
        <f ca="1">IF(PaymentSchedule[[#This Row],[PMT NO]]&lt;&gt;"",PaymentSchedule[[#This Row],[BEGINNING BALANCE]]*(InterestRate/PaymentsPerYear),"")</f>
        <v>0</v>
      </c>
      <c r="J119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19" s="8">
        <f ca="1">IF(PaymentSchedule[[#This Row],[PMT NO]]&lt;&gt;"",SUM(INDEX(PaymentSchedule[INTEREST],1,1):PaymentSchedule[[#This Row],[INTEREST]]),"")</f>
        <v>65889.188565154327</v>
      </c>
    </row>
    <row r="120" spans="2:11" x14ac:dyDescent="0.2">
      <c r="B120" s="7">
        <f ca="1">IF(LoanIsGood,IF(ROW()-ROW(PaymentSchedule[[#Headers],[PMT NO]])&gt;ScheduledNumberOfPayments,"",ROW()-ROW(PaymentSchedule[[#Headers],[PMT NO]])),"")</f>
        <v>103</v>
      </c>
      <c r="C120" s="4">
        <f ca="1">IF(PaymentSchedule[[#This Row],[PMT NO]]&lt;&gt;"",EOMONTH(LoanStartDate,ROW(PaymentSchedule[[#This Row],[PMT NO]])-ROW(PaymentSchedule[[#Headers],[PMT NO]])-2)+DAY(LoanStartDate),"")</f>
        <v>48366</v>
      </c>
      <c r="D120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20" s="5">
        <f ca="1">IF(PaymentSchedule[[#This Row],[PMT NO]]&lt;&gt;"",ScheduledPayment,"")</f>
        <v>3848.8844478684491</v>
      </c>
      <c r="F120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0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20" s="5">
        <f ca="1">IF(PaymentSchedule[[#This Row],[PMT NO]]&lt;&gt;"",PaymentSchedule[[#This Row],[TOTAL PAYMENT]]-PaymentSchedule[[#This Row],[INTEREST]],"")</f>
        <v>0</v>
      </c>
      <c r="I120" s="5">
        <f ca="1">IF(PaymentSchedule[[#This Row],[PMT NO]]&lt;&gt;"",PaymentSchedule[[#This Row],[BEGINNING BALANCE]]*(InterestRate/PaymentsPerYear),"")</f>
        <v>0</v>
      </c>
      <c r="J120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20" s="8">
        <f ca="1">IF(PaymentSchedule[[#This Row],[PMT NO]]&lt;&gt;"",SUM(INDEX(PaymentSchedule[INTEREST],1,1):PaymentSchedule[[#This Row],[INTEREST]]),"")</f>
        <v>65889.188565154327</v>
      </c>
    </row>
    <row r="121" spans="2:11" x14ac:dyDescent="0.2">
      <c r="B121" s="7">
        <f ca="1">IF(LoanIsGood,IF(ROW()-ROW(PaymentSchedule[[#Headers],[PMT NO]])&gt;ScheduledNumberOfPayments,"",ROW()-ROW(PaymentSchedule[[#Headers],[PMT NO]])),"")</f>
        <v>104</v>
      </c>
      <c r="C121" s="4">
        <f ca="1">IF(PaymentSchedule[[#This Row],[PMT NO]]&lt;&gt;"",EOMONTH(LoanStartDate,ROW(PaymentSchedule[[#This Row],[PMT NO]])-ROW(PaymentSchedule[[#Headers],[PMT NO]])-2)+DAY(LoanStartDate),"")</f>
        <v>48396</v>
      </c>
      <c r="D121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21" s="5">
        <f ca="1">IF(PaymentSchedule[[#This Row],[PMT NO]]&lt;&gt;"",ScheduledPayment,"")</f>
        <v>3848.8844478684491</v>
      </c>
      <c r="F121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1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21" s="5">
        <f ca="1">IF(PaymentSchedule[[#This Row],[PMT NO]]&lt;&gt;"",PaymentSchedule[[#This Row],[TOTAL PAYMENT]]-PaymentSchedule[[#This Row],[INTEREST]],"")</f>
        <v>0</v>
      </c>
      <c r="I121" s="5">
        <f ca="1">IF(PaymentSchedule[[#This Row],[PMT NO]]&lt;&gt;"",PaymentSchedule[[#This Row],[BEGINNING BALANCE]]*(InterestRate/PaymentsPerYear),"")</f>
        <v>0</v>
      </c>
      <c r="J121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21" s="8">
        <f ca="1">IF(PaymentSchedule[[#This Row],[PMT NO]]&lt;&gt;"",SUM(INDEX(PaymentSchedule[INTEREST],1,1):PaymentSchedule[[#This Row],[INTEREST]]),"")</f>
        <v>65889.188565154327</v>
      </c>
    </row>
    <row r="122" spans="2:11" x14ac:dyDescent="0.2">
      <c r="B122" s="7">
        <f ca="1">IF(LoanIsGood,IF(ROW()-ROW(PaymentSchedule[[#Headers],[PMT NO]])&gt;ScheduledNumberOfPayments,"",ROW()-ROW(PaymentSchedule[[#Headers],[PMT NO]])),"")</f>
        <v>105</v>
      </c>
      <c r="C122" s="4">
        <f ca="1">IF(PaymentSchedule[[#This Row],[PMT NO]]&lt;&gt;"",EOMONTH(LoanStartDate,ROW(PaymentSchedule[[#This Row],[PMT NO]])-ROW(PaymentSchedule[[#Headers],[PMT NO]])-2)+DAY(LoanStartDate),"")</f>
        <v>48427</v>
      </c>
      <c r="D122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22" s="5">
        <f ca="1">IF(PaymentSchedule[[#This Row],[PMT NO]]&lt;&gt;"",ScheduledPayment,"")</f>
        <v>3848.8844478684491</v>
      </c>
      <c r="F122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2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22" s="5">
        <f ca="1">IF(PaymentSchedule[[#This Row],[PMT NO]]&lt;&gt;"",PaymentSchedule[[#This Row],[TOTAL PAYMENT]]-PaymentSchedule[[#This Row],[INTEREST]],"")</f>
        <v>0</v>
      </c>
      <c r="I122" s="5">
        <f ca="1">IF(PaymentSchedule[[#This Row],[PMT NO]]&lt;&gt;"",PaymentSchedule[[#This Row],[BEGINNING BALANCE]]*(InterestRate/PaymentsPerYear),"")</f>
        <v>0</v>
      </c>
      <c r="J122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22" s="8">
        <f ca="1">IF(PaymentSchedule[[#This Row],[PMT NO]]&lt;&gt;"",SUM(INDEX(PaymentSchedule[INTEREST],1,1):PaymentSchedule[[#This Row],[INTEREST]]),"")</f>
        <v>65889.188565154327</v>
      </c>
    </row>
    <row r="123" spans="2:11" x14ac:dyDescent="0.2">
      <c r="B123" s="7">
        <f ca="1">IF(LoanIsGood,IF(ROW()-ROW(PaymentSchedule[[#Headers],[PMT NO]])&gt;ScheduledNumberOfPayments,"",ROW()-ROW(PaymentSchedule[[#Headers],[PMT NO]])),"")</f>
        <v>106</v>
      </c>
      <c r="C123" s="4">
        <f ca="1">IF(PaymentSchedule[[#This Row],[PMT NO]]&lt;&gt;"",EOMONTH(LoanStartDate,ROW(PaymentSchedule[[#This Row],[PMT NO]])-ROW(PaymentSchedule[[#Headers],[PMT NO]])-2)+DAY(LoanStartDate),"")</f>
        <v>48458</v>
      </c>
      <c r="D123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23" s="5">
        <f ca="1">IF(PaymentSchedule[[#This Row],[PMT NO]]&lt;&gt;"",ScheduledPayment,"")</f>
        <v>3848.8844478684491</v>
      </c>
      <c r="F123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3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23" s="5">
        <f ca="1">IF(PaymentSchedule[[#This Row],[PMT NO]]&lt;&gt;"",PaymentSchedule[[#This Row],[TOTAL PAYMENT]]-PaymentSchedule[[#This Row],[INTEREST]],"")</f>
        <v>0</v>
      </c>
      <c r="I123" s="5">
        <f ca="1">IF(PaymentSchedule[[#This Row],[PMT NO]]&lt;&gt;"",PaymentSchedule[[#This Row],[BEGINNING BALANCE]]*(InterestRate/PaymentsPerYear),"")</f>
        <v>0</v>
      </c>
      <c r="J123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23" s="8">
        <f ca="1">IF(PaymentSchedule[[#This Row],[PMT NO]]&lt;&gt;"",SUM(INDEX(PaymentSchedule[INTEREST],1,1):PaymentSchedule[[#This Row],[INTEREST]]),"")</f>
        <v>65889.188565154327</v>
      </c>
    </row>
    <row r="124" spans="2:11" x14ac:dyDescent="0.2">
      <c r="B124" s="7">
        <f ca="1">IF(LoanIsGood,IF(ROW()-ROW(PaymentSchedule[[#Headers],[PMT NO]])&gt;ScheduledNumberOfPayments,"",ROW()-ROW(PaymentSchedule[[#Headers],[PMT NO]])),"")</f>
        <v>107</v>
      </c>
      <c r="C124" s="4">
        <f ca="1">IF(PaymentSchedule[[#This Row],[PMT NO]]&lt;&gt;"",EOMONTH(LoanStartDate,ROW(PaymentSchedule[[#This Row],[PMT NO]])-ROW(PaymentSchedule[[#Headers],[PMT NO]])-2)+DAY(LoanStartDate),"")</f>
        <v>48488</v>
      </c>
      <c r="D124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24" s="5">
        <f ca="1">IF(PaymentSchedule[[#This Row],[PMT NO]]&lt;&gt;"",ScheduledPayment,"")</f>
        <v>3848.8844478684491</v>
      </c>
      <c r="F124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4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24" s="5">
        <f ca="1">IF(PaymentSchedule[[#This Row],[PMT NO]]&lt;&gt;"",PaymentSchedule[[#This Row],[TOTAL PAYMENT]]-PaymentSchedule[[#This Row],[INTEREST]],"")</f>
        <v>0</v>
      </c>
      <c r="I124" s="5">
        <f ca="1">IF(PaymentSchedule[[#This Row],[PMT NO]]&lt;&gt;"",PaymentSchedule[[#This Row],[BEGINNING BALANCE]]*(InterestRate/PaymentsPerYear),"")</f>
        <v>0</v>
      </c>
      <c r="J124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24" s="8">
        <f ca="1">IF(PaymentSchedule[[#This Row],[PMT NO]]&lt;&gt;"",SUM(INDEX(PaymentSchedule[INTEREST],1,1):PaymentSchedule[[#This Row],[INTEREST]]),"")</f>
        <v>65889.188565154327</v>
      </c>
    </row>
    <row r="125" spans="2:11" x14ac:dyDescent="0.2">
      <c r="B125" s="7">
        <f ca="1">IF(LoanIsGood,IF(ROW()-ROW(PaymentSchedule[[#Headers],[PMT NO]])&gt;ScheduledNumberOfPayments,"",ROW()-ROW(PaymentSchedule[[#Headers],[PMT NO]])),"")</f>
        <v>108</v>
      </c>
      <c r="C125" s="4">
        <f ca="1">IF(PaymentSchedule[[#This Row],[PMT NO]]&lt;&gt;"",EOMONTH(LoanStartDate,ROW(PaymentSchedule[[#This Row],[PMT NO]])-ROW(PaymentSchedule[[#Headers],[PMT NO]])-2)+DAY(LoanStartDate),"")</f>
        <v>48519</v>
      </c>
      <c r="D125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25" s="5">
        <f ca="1">IF(PaymentSchedule[[#This Row],[PMT NO]]&lt;&gt;"",ScheduledPayment,"")</f>
        <v>3848.8844478684491</v>
      </c>
      <c r="F125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5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25" s="5">
        <f ca="1">IF(PaymentSchedule[[#This Row],[PMT NO]]&lt;&gt;"",PaymentSchedule[[#This Row],[TOTAL PAYMENT]]-PaymentSchedule[[#This Row],[INTEREST]],"")</f>
        <v>0</v>
      </c>
      <c r="I125" s="5">
        <f ca="1">IF(PaymentSchedule[[#This Row],[PMT NO]]&lt;&gt;"",PaymentSchedule[[#This Row],[BEGINNING BALANCE]]*(InterestRate/PaymentsPerYear),"")</f>
        <v>0</v>
      </c>
      <c r="J125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25" s="8">
        <f ca="1">IF(PaymentSchedule[[#This Row],[PMT NO]]&lt;&gt;"",SUM(INDEX(PaymentSchedule[INTEREST],1,1):PaymentSchedule[[#This Row],[INTEREST]]),"")</f>
        <v>65889.188565154327</v>
      </c>
    </row>
    <row r="126" spans="2:11" x14ac:dyDescent="0.2">
      <c r="B126" s="7">
        <f ca="1">IF(LoanIsGood,IF(ROW()-ROW(PaymentSchedule[[#Headers],[PMT NO]])&gt;ScheduledNumberOfPayments,"",ROW()-ROW(PaymentSchedule[[#Headers],[PMT NO]])),"")</f>
        <v>109</v>
      </c>
      <c r="C126" s="4">
        <f ca="1">IF(PaymentSchedule[[#This Row],[PMT NO]]&lt;&gt;"",EOMONTH(LoanStartDate,ROW(PaymentSchedule[[#This Row],[PMT NO]])-ROW(PaymentSchedule[[#Headers],[PMT NO]])-2)+DAY(LoanStartDate),"")</f>
        <v>48549</v>
      </c>
      <c r="D126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26" s="5">
        <f ca="1">IF(PaymentSchedule[[#This Row],[PMT NO]]&lt;&gt;"",ScheduledPayment,"")</f>
        <v>3848.8844478684491</v>
      </c>
      <c r="F126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6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26" s="5">
        <f ca="1">IF(PaymentSchedule[[#This Row],[PMT NO]]&lt;&gt;"",PaymentSchedule[[#This Row],[TOTAL PAYMENT]]-PaymentSchedule[[#This Row],[INTEREST]],"")</f>
        <v>0</v>
      </c>
      <c r="I126" s="5">
        <f ca="1">IF(PaymentSchedule[[#This Row],[PMT NO]]&lt;&gt;"",PaymentSchedule[[#This Row],[BEGINNING BALANCE]]*(InterestRate/PaymentsPerYear),"")</f>
        <v>0</v>
      </c>
      <c r="J126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26" s="8">
        <f ca="1">IF(PaymentSchedule[[#This Row],[PMT NO]]&lt;&gt;"",SUM(INDEX(PaymentSchedule[INTEREST],1,1):PaymentSchedule[[#This Row],[INTEREST]]),"")</f>
        <v>65889.188565154327</v>
      </c>
    </row>
    <row r="127" spans="2:11" x14ac:dyDescent="0.2">
      <c r="B127" s="7">
        <f ca="1">IF(LoanIsGood,IF(ROW()-ROW(PaymentSchedule[[#Headers],[PMT NO]])&gt;ScheduledNumberOfPayments,"",ROW()-ROW(PaymentSchedule[[#Headers],[PMT NO]])),"")</f>
        <v>110</v>
      </c>
      <c r="C127" s="4">
        <f ca="1">IF(PaymentSchedule[[#This Row],[PMT NO]]&lt;&gt;"",EOMONTH(LoanStartDate,ROW(PaymentSchedule[[#This Row],[PMT NO]])-ROW(PaymentSchedule[[#Headers],[PMT NO]])-2)+DAY(LoanStartDate),"")</f>
        <v>48580</v>
      </c>
      <c r="D127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27" s="5">
        <f ca="1">IF(PaymentSchedule[[#This Row],[PMT NO]]&lt;&gt;"",ScheduledPayment,"")</f>
        <v>3848.8844478684491</v>
      </c>
      <c r="F127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7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27" s="5">
        <f ca="1">IF(PaymentSchedule[[#This Row],[PMT NO]]&lt;&gt;"",PaymentSchedule[[#This Row],[TOTAL PAYMENT]]-PaymentSchedule[[#This Row],[INTEREST]],"")</f>
        <v>0</v>
      </c>
      <c r="I127" s="5">
        <f ca="1">IF(PaymentSchedule[[#This Row],[PMT NO]]&lt;&gt;"",PaymentSchedule[[#This Row],[BEGINNING BALANCE]]*(InterestRate/PaymentsPerYear),"")</f>
        <v>0</v>
      </c>
      <c r="J127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27" s="8">
        <f ca="1">IF(PaymentSchedule[[#This Row],[PMT NO]]&lt;&gt;"",SUM(INDEX(PaymentSchedule[INTEREST],1,1):PaymentSchedule[[#This Row],[INTEREST]]),"")</f>
        <v>65889.188565154327</v>
      </c>
    </row>
    <row r="128" spans="2:11" x14ac:dyDescent="0.2">
      <c r="B128" s="7">
        <f ca="1">IF(LoanIsGood,IF(ROW()-ROW(PaymentSchedule[[#Headers],[PMT NO]])&gt;ScheduledNumberOfPayments,"",ROW()-ROW(PaymentSchedule[[#Headers],[PMT NO]])),"")</f>
        <v>111</v>
      </c>
      <c r="C128" s="4">
        <f ca="1">IF(PaymentSchedule[[#This Row],[PMT NO]]&lt;&gt;"",EOMONTH(LoanStartDate,ROW(PaymentSchedule[[#This Row],[PMT NO]])-ROW(PaymentSchedule[[#Headers],[PMT NO]])-2)+DAY(LoanStartDate),"")</f>
        <v>48611</v>
      </c>
      <c r="D128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28" s="5">
        <f ca="1">IF(PaymentSchedule[[#This Row],[PMT NO]]&lt;&gt;"",ScheduledPayment,"")</f>
        <v>3848.8844478684491</v>
      </c>
      <c r="F128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8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28" s="5">
        <f ca="1">IF(PaymentSchedule[[#This Row],[PMT NO]]&lt;&gt;"",PaymentSchedule[[#This Row],[TOTAL PAYMENT]]-PaymentSchedule[[#This Row],[INTEREST]],"")</f>
        <v>0</v>
      </c>
      <c r="I128" s="5">
        <f ca="1">IF(PaymentSchedule[[#This Row],[PMT NO]]&lt;&gt;"",PaymentSchedule[[#This Row],[BEGINNING BALANCE]]*(InterestRate/PaymentsPerYear),"")</f>
        <v>0</v>
      </c>
      <c r="J128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28" s="8">
        <f ca="1">IF(PaymentSchedule[[#This Row],[PMT NO]]&lt;&gt;"",SUM(INDEX(PaymentSchedule[INTEREST],1,1):PaymentSchedule[[#This Row],[INTEREST]]),"")</f>
        <v>65889.188565154327</v>
      </c>
    </row>
    <row r="129" spans="2:11" x14ac:dyDescent="0.2">
      <c r="B129" s="7">
        <f ca="1">IF(LoanIsGood,IF(ROW()-ROW(PaymentSchedule[[#Headers],[PMT NO]])&gt;ScheduledNumberOfPayments,"",ROW()-ROW(PaymentSchedule[[#Headers],[PMT NO]])),"")</f>
        <v>112</v>
      </c>
      <c r="C129" s="4">
        <f ca="1">IF(PaymentSchedule[[#This Row],[PMT NO]]&lt;&gt;"",EOMONTH(LoanStartDate,ROW(PaymentSchedule[[#This Row],[PMT NO]])-ROW(PaymentSchedule[[#Headers],[PMT NO]])-2)+DAY(LoanStartDate),"")</f>
        <v>48639</v>
      </c>
      <c r="D129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29" s="5">
        <f ca="1">IF(PaymentSchedule[[#This Row],[PMT NO]]&lt;&gt;"",ScheduledPayment,"")</f>
        <v>3848.8844478684491</v>
      </c>
      <c r="F129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9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29" s="5">
        <f ca="1">IF(PaymentSchedule[[#This Row],[PMT NO]]&lt;&gt;"",PaymentSchedule[[#This Row],[TOTAL PAYMENT]]-PaymentSchedule[[#This Row],[INTEREST]],"")</f>
        <v>0</v>
      </c>
      <c r="I129" s="5">
        <f ca="1">IF(PaymentSchedule[[#This Row],[PMT NO]]&lt;&gt;"",PaymentSchedule[[#This Row],[BEGINNING BALANCE]]*(InterestRate/PaymentsPerYear),"")</f>
        <v>0</v>
      </c>
      <c r="J129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29" s="8">
        <f ca="1">IF(PaymentSchedule[[#This Row],[PMT NO]]&lt;&gt;"",SUM(INDEX(PaymentSchedule[INTEREST],1,1):PaymentSchedule[[#This Row],[INTEREST]]),"")</f>
        <v>65889.188565154327</v>
      </c>
    </row>
    <row r="130" spans="2:11" x14ac:dyDescent="0.2">
      <c r="B130" s="7">
        <f ca="1">IF(LoanIsGood,IF(ROW()-ROW(PaymentSchedule[[#Headers],[PMT NO]])&gt;ScheduledNumberOfPayments,"",ROW()-ROW(PaymentSchedule[[#Headers],[PMT NO]])),"")</f>
        <v>113</v>
      </c>
      <c r="C130" s="4">
        <f ca="1">IF(PaymentSchedule[[#This Row],[PMT NO]]&lt;&gt;"",EOMONTH(LoanStartDate,ROW(PaymentSchedule[[#This Row],[PMT NO]])-ROW(PaymentSchedule[[#Headers],[PMT NO]])-2)+DAY(LoanStartDate),"")</f>
        <v>48670</v>
      </c>
      <c r="D130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30" s="5">
        <f ca="1">IF(PaymentSchedule[[#This Row],[PMT NO]]&lt;&gt;"",ScheduledPayment,"")</f>
        <v>3848.8844478684491</v>
      </c>
      <c r="F130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0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30" s="5">
        <f ca="1">IF(PaymentSchedule[[#This Row],[PMT NO]]&lt;&gt;"",PaymentSchedule[[#This Row],[TOTAL PAYMENT]]-PaymentSchedule[[#This Row],[INTEREST]],"")</f>
        <v>0</v>
      </c>
      <c r="I130" s="5">
        <f ca="1">IF(PaymentSchedule[[#This Row],[PMT NO]]&lt;&gt;"",PaymentSchedule[[#This Row],[BEGINNING BALANCE]]*(InterestRate/PaymentsPerYear),"")</f>
        <v>0</v>
      </c>
      <c r="J130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30" s="8">
        <f ca="1">IF(PaymentSchedule[[#This Row],[PMT NO]]&lt;&gt;"",SUM(INDEX(PaymentSchedule[INTEREST],1,1):PaymentSchedule[[#This Row],[INTEREST]]),"")</f>
        <v>65889.188565154327</v>
      </c>
    </row>
    <row r="131" spans="2:11" x14ac:dyDescent="0.2">
      <c r="B131" s="7">
        <f ca="1">IF(LoanIsGood,IF(ROW()-ROW(PaymentSchedule[[#Headers],[PMT NO]])&gt;ScheduledNumberOfPayments,"",ROW()-ROW(PaymentSchedule[[#Headers],[PMT NO]])),"")</f>
        <v>114</v>
      </c>
      <c r="C131" s="4">
        <f ca="1">IF(PaymentSchedule[[#This Row],[PMT NO]]&lt;&gt;"",EOMONTH(LoanStartDate,ROW(PaymentSchedule[[#This Row],[PMT NO]])-ROW(PaymentSchedule[[#Headers],[PMT NO]])-2)+DAY(LoanStartDate),"")</f>
        <v>48700</v>
      </c>
      <c r="D131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31" s="5">
        <f ca="1">IF(PaymentSchedule[[#This Row],[PMT NO]]&lt;&gt;"",ScheduledPayment,"")</f>
        <v>3848.8844478684491</v>
      </c>
      <c r="F131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1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31" s="5">
        <f ca="1">IF(PaymentSchedule[[#This Row],[PMT NO]]&lt;&gt;"",PaymentSchedule[[#This Row],[TOTAL PAYMENT]]-PaymentSchedule[[#This Row],[INTEREST]],"")</f>
        <v>0</v>
      </c>
      <c r="I131" s="5">
        <f ca="1">IF(PaymentSchedule[[#This Row],[PMT NO]]&lt;&gt;"",PaymentSchedule[[#This Row],[BEGINNING BALANCE]]*(InterestRate/PaymentsPerYear),"")</f>
        <v>0</v>
      </c>
      <c r="J131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31" s="8">
        <f ca="1">IF(PaymentSchedule[[#This Row],[PMT NO]]&lt;&gt;"",SUM(INDEX(PaymentSchedule[INTEREST],1,1):PaymentSchedule[[#This Row],[INTEREST]]),"")</f>
        <v>65889.188565154327</v>
      </c>
    </row>
    <row r="132" spans="2:11" x14ac:dyDescent="0.2">
      <c r="B132" s="7">
        <f ca="1">IF(LoanIsGood,IF(ROW()-ROW(PaymentSchedule[[#Headers],[PMT NO]])&gt;ScheduledNumberOfPayments,"",ROW()-ROW(PaymentSchedule[[#Headers],[PMT NO]])),"")</f>
        <v>115</v>
      </c>
      <c r="C132" s="4">
        <f ca="1">IF(PaymentSchedule[[#This Row],[PMT NO]]&lt;&gt;"",EOMONTH(LoanStartDate,ROW(PaymentSchedule[[#This Row],[PMT NO]])-ROW(PaymentSchedule[[#Headers],[PMT NO]])-2)+DAY(LoanStartDate),"")</f>
        <v>48731</v>
      </c>
      <c r="D132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32" s="5">
        <f ca="1">IF(PaymentSchedule[[#This Row],[PMT NO]]&lt;&gt;"",ScheduledPayment,"")</f>
        <v>3848.8844478684491</v>
      </c>
      <c r="F132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2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32" s="5">
        <f ca="1">IF(PaymentSchedule[[#This Row],[PMT NO]]&lt;&gt;"",PaymentSchedule[[#This Row],[TOTAL PAYMENT]]-PaymentSchedule[[#This Row],[INTEREST]],"")</f>
        <v>0</v>
      </c>
      <c r="I132" s="5">
        <f ca="1">IF(PaymentSchedule[[#This Row],[PMT NO]]&lt;&gt;"",PaymentSchedule[[#This Row],[BEGINNING BALANCE]]*(InterestRate/PaymentsPerYear),"")</f>
        <v>0</v>
      </c>
      <c r="J132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32" s="8">
        <f ca="1">IF(PaymentSchedule[[#This Row],[PMT NO]]&lt;&gt;"",SUM(INDEX(PaymentSchedule[INTEREST],1,1):PaymentSchedule[[#This Row],[INTEREST]]),"")</f>
        <v>65889.188565154327</v>
      </c>
    </row>
    <row r="133" spans="2:11" x14ac:dyDescent="0.2">
      <c r="B133" s="7">
        <f ca="1">IF(LoanIsGood,IF(ROW()-ROW(PaymentSchedule[[#Headers],[PMT NO]])&gt;ScheduledNumberOfPayments,"",ROW()-ROW(PaymentSchedule[[#Headers],[PMT NO]])),"")</f>
        <v>116</v>
      </c>
      <c r="C133" s="4">
        <f ca="1">IF(PaymentSchedule[[#This Row],[PMT NO]]&lt;&gt;"",EOMONTH(LoanStartDate,ROW(PaymentSchedule[[#This Row],[PMT NO]])-ROW(PaymentSchedule[[#Headers],[PMT NO]])-2)+DAY(LoanStartDate),"")</f>
        <v>48761</v>
      </c>
      <c r="D133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33" s="5">
        <f ca="1">IF(PaymentSchedule[[#This Row],[PMT NO]]&lt;&gt;"",ScheduledPayment,"")</f>
        <v>3848.8844478684491</v>
      </c>
      <c r="F133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3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33" s="5">
        <f ca="1">IF(PaymentSchedule[[#This Row],[PMT NO]]&lt;&gt;"",PaymentSchedule[[#This Row],[TOTAL PAYMENT]]-PaymentSchedule[[#This Row],[INTEREST]],"")</f>
        <v>0</v>
      </c>
      <c r="I133" s="5">
        <f ca="1">IF(PaymentSchedule[[#This Row],[PMT NO]]&lt;&gt;"",PaymentSchedule[[#This Row],[BEGINNING BALANCE]]*(InterestRate/PaymentsPerYear),"")</f>
        <v>0</v>
      </c>
      <c r="J133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33" s="8">
        <f ca="1">IF(PaymentSchedule[[#This Row],[PMT NO]]&lt;&gt;"",SUM(INDEX(PaymentSchedule[INTEREST],1,1):PaymentSchedule[[#This Row],[INTEREST]]),"")</f>
        <v>65889.188565154327</v>
      </c>
    </row>
    <row r="134" spans="2:11" x14ac:dyDescent="0.2">
      <c r="B134" s="7">
        <f ca="1">IF(LoanIsGood,IF(ROW()-ROW(PaymentSchedule[[#Headers],[PMT NO]])&gt;ScheduledNumberOfPayments,"",ROW()-ROW(PaymentSchedule[[#Headers],[PMT NO]])),"")</f>
        <v>117</v>
      </c>
      <c r="C134" s="4">
        <f ca="1">IF(PaymentSchedule[[#This Row],[PMT NO]]&lt;&gt;"",EOMONTH(LoanStartDate,ROW(PaymentSchedule[[#This Row],[PMT NO]])-ROW(PaymentSchedule[[#Headers],[PMT NO]])-2)+DAY(LoanStartDate),"")</f>
        <v>48792</v>
      </c>
      <c r="D134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34" s="5">
        <f ca="1">IF(PaymentSchedule[[#This Row],[PMT NO]]&lt;&gt;"",ScheduledPayment,"")</f>
        <v>3848.8844478684491</v>
      </c>
      <c r="F134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4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34" s="5">
        <f ca="1">IF(PaymentSchedule[[#This Row],[PMT NO]]&lt;&gt;"",PaymentSchedule[[#This Row],[TOTAL PAYMENT]]-PaymentSchedule[[#This Row],[INTEREST]],"")</f>
        <v>0</v>
      </c>
      <c r="I134" s="5">
        <f ca="1">IF(PaymentSchedule[[#This Row],[PMT NO]]&lt;&gt;"",PaymentSchedule[[#This Row],[BEGINNING BALANCE]]*(InterestRate/PaymentsPerYear),"")</f>
        <v>0</v>
      </c>
      <c r="J134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34" s="8">
        <f ca="1">IF(PaymentSchedule[[#This Row],[PMT NO]]&lt;&gt;"",SUM(INDEX(PaymentSchedule[INTEREST],1,1):PaymentSchedule[[#This Row],[INTEREST]]),"")</f>
        <v>65889.188565154327</v>
      </c>
    </row>
    <row r="135" spans="2:11" x14ac:dyDescent="0.2">
      <c r="B135" s="7">
        <f ca="1">IF(LoanIsGood,IF(ROW()-ROW(PaymentSchedule[[#Headers],[PMT NO]])&gt;ScheduledNumberOfPayments,"",ROW()-ROW(PaymentSchedule[[#Headers],[PMT NO]])),"")</f>
        <v>118</v>
      </c>
      <c r="C135" s="4">
        <f ca="1">IF(PaymentSchedule[[#This Row],[PMT NO]]&lt;&gt;"",EOMONTH(LoanStartDate,ROW(PaymentSchedule[[#This Row],[PMT NO]])-ROW(PaymentSchedule[[#Headers],[PMT NO]])-2)+DAY(LoanStartDate),"")</f>
        <v>48823</v>
      </c>
      <c r="D135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35" s="5">
        <f ca="1">IF(PaymentSchedule[[#This Row],[PMT NO]]&lt;&gt;"",ScheduledPayment,"")</f>
        <v>3848.8844478684491</v>
      </c>
      <c r="F135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5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35" s="5">
        <f ca="1">IF(PaymentSchedule[[#This Row],[PMT NO]]&lt;&gt;"",PaymentSchedule[[#This Row],[TOTAL PAYMENT]]-PaymentSchedule[[#This Row],[INTEREST]],"")</f>
        <v>0</v>
      </c>
      <c r="I135" s="5">
        <f ca="1">IF(PaymentSchedule[[#This Row],[PMT NO]]&lt;&gt;"",PaymentSchedule[[#This Row],[BEGINNING BALANCE]]*(InterestRate/PaymentsPerYear),"")</f>
        <v>0</v>
      </c>
      <c r="J135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35" s="8">
        <f ca="1">IF(PaymentSchedule[[#This Row],[PMT NO]]&lt;&gt;"",SUM(INDEX(PaymentSchedule[INTEREST],1,1):PaymentSchedule[[#This Row],[INTEREST]]),"")</f>
        <v>65889.188565154327</v>
      </c>
    </row>
    <row r="136" spans="2:11" x14ac:dyDescent="0.2">
      <c r="B136" s="7">
        <f ca="1">IF(LoanIsGood,IF(ROW()-ROW(PaymentSchedule[[#Headers],[PMT NO]])&gt;ScheduledNumberOfPayments,"",ROW()-ROW(PaymentSchedule[[#Headers],[PMT NO]])),"")</f>
        <v>119</v>
      </c>
      <c r="C136" s="4">
        <f ca="1">IF(PaymentSchedule[[#This Row],[PMT NO]]&lt;&gt;"",EOMONTH(LoanStartDate,ROW(PaymentSchedule[[#This Row],[PMT NO]])-ROW(PaymentSchedule[[#Headers],[PMT NO]])-2)+DAY(LoanStartDate),"")</f>
        <v>48853</v>
      </c>
      <c r="D136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36" s="5">
        <f ca="1">IF(PaymentSchedule[[#This Row],[PMT NO]]&lt;&gt;"",ScheduledPayment,"")</f>
        <v>3848.8844478684491</v>
      </c>
      <c r="F136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6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36" s="5">
        <f ca="1">IF(PaymentSchedule[[#This Row],[PMT NO]]&lt;&gt;"",PaymentSchedule[[#This Row],[TOTAL PAYMENT]]-PaymentSchedule[[#This Row],[INTEREST]],"")</f>
        <v>0</v>
      </c>
      <c r="I136" s="5">
        <f ca="1">IF(PaymentSchedule[[#This Row],[PMT NO]]&lt;&gt;"",PaymentSchedule[[#This Row],[BEGINNING BALANCE]]*(InterestRate/PaymentsPerYear),"")</f>
        <v>0</v>
      </c>
      <c r="J136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36" s="8">
        <f ca="1">IF(PaymentSchedule[[#This Row],[PMT NO]]&lt;&gt;"",SUM(INDEX(PaymentSchedule[INTEREST],1,1):PaymentSchedule[[#This Row],[INTEREST]]),"")</f>
        <v>65889.188565154327</v>
      </c>
    </row>
    <row r="137" spans="2:11" x14ac:dyDescent="0.2">
      <c r="B137" s="7">
        <f ca="1">IF(LoanIsGood,IF(ROW()-ROW(PaymentSchedule[[#Headers],[PMT NO]])&gt;ScheduledNumberOfPayments,"",ROW()-ROW(PaymentSchedule[[#Headers],[PMT NO]])),"")</f>
        <v>120</v>
      </c>
      <c r="C137" s="4">
        <f ca="1">IF(PaymentSchedule[[#This Row],[PMT NO]]&lt;&gt;"",EOMONTH(LoanStartDate,ROW(PaymentSchedule[[#This Row],[PMT NO]])-ROW(PaymentSchedule[[#Headers],[PMT NO]])-2)+DAY(LoanStartDate),"")</f>
        <v>48884</v>
      </c>
      <c r="D137" s="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137" s="5">
        <f ca="1">IF(PaymentSchedule[[#This Row],[PMT NO]]&lt;&gt;"",ScheduledPayment,"")</f>
        <v>3848.8844478684491</v>
      </c>
      <c r="F137" s="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7" s="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137" s="5">
        <f ca="1">IF(PaymentSchedule[[#This Row],[PMT NO]]&lt;&gt;"",PaymentSchedule[[#This Row],[TOTAL PAYMENT]]-PaymentSchedule[[#This Row],[INTEREST]],"")</f>
        <v>0</v>
      </c>
      <c r="I137" s="5">
        <f ca="1">IF(PaymentSchedule[[#This Row],[PMT NO]]&lt;&gt;"",PaymentSchedule[[#This Row],[BEGINNING BALANCE]]*(InterestRate/PaymentsPerYear),"")</f>
        <v>0</v>
      </c>
      <c r="J137" s="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37" s="8">
        <f ca="1">IF(PaymentSchedule[[#This Row],[PMT NO]]&lt;&gt;"",SUM(INDEX(PaymentSchedule[INTEREST],1,1):PaymentSchedule[[#This Row],[INTEREST]]),"")</f>
        <v>65889.188565154327</v>
      </c>
    </row>
    <row r="138" spans="2:11" x14ac:dyDescent="0.2">
      <c r="B138" s="7" t="str">
        <f ca="1">IF(LoanIsGood,IF(ROW()-ROW(PaymentSchedule[[#Headers],[PMT NO]])&gt;ScheduledNumberOfPayments,"",ROW()-ROW(PaymentSchedule[[#Headers],[PMT NO]])),"")</f>
        <v/>
      </c>
      <c r="C138" s="4" t="str">
        <f ca="1">IF(PaymentSchedule[[#This Row],[PMT NO]]&lt;&gt;"",EOMONTH(LoanStartDate,ROW(PaymentSchedule[[#This Row],[PMT NO]])-ROW(PaymentSchedule[[#Headers],[PMT NO]])-2)+DAY(LoanStartDate),"")</f>
        <v/>
      </c>
      <c r="D13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8" s="5" t="str">
        <f ca="1">IF(PaymentSchedule[[#This Row],[PMT NO]]&lt;&gt;"",ScheduledPayment,"")</f>
        <v/>
      </c>
      <c r="F13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8" s="5" t="str">
        <f ca="1">IF(PaymentSchedule[[#This Row],[PMT NO]]&lt;&gt;"",PaymentSchedule[[#This Row],[TOTAL PAYMENT]]-PaymentSchedule[[#This Row],[INTEREST]],"")</f>
        <v/>
      </c>
      <c r="I138" s="5" t="str">
        <f ca="1">IF(PaymentSchedule[[#This Row],[PMT NO]]&lt;&gt;"",PaymentSchedule[[#This Row],[BEGINNING BALANCE]]*(InterestRate/PaymentsPerYear),"")</f>
        <v/>
      </c>
      <c r="J13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8" s="8" t="str">
        <f ca="1">IF(PaymentSchedule[[#This Row],[PMT NO]]&lt;&gt;"",SUM(INDEX(PaymentSchedule[INTEREST],1,1):PaymentSchedule[[#This Row],[INTEREST]]),"")</f>
        <v/>
      </c>
    </row>
    <row r="139" spans="2:11" x14ac:dyDescent="0.2">
      <c r="B139" s="7" t="str">
        <f ca="1">IF(LoanIsGood,IF(ROW()-ROW(PaymentSchedule[[#Headers],[PMT NO]])&gt;ScheduledNumberOfPayments,"",ROW()-ROW(PaymentSchedule[[#Headers],[PMT NO]])),"")</f>
        <v/>
      </c>
      <c r="C139" s="4" t="str">
        <f ca="1">IF(PaymentSchedule[[#This Row],[PMT NO]]&lt;&gt;"",EOMONTH(LoanStartDate,ROW(PaymentSchedule[[#This Row],[PMT NO]])-ROW(PaymentSchedule[[#Headers],[PMT NO]])-2)+DAY(LoanStartDate),"")</f>
        <v/>
      </c>
      <c r="D13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9" s="5" t="str">
        <f ca="1">IF(PaymentSchedule[[#This Row],[PMT NO]]&lt;&gt;"",ScheduledPayment,"")</f>
        <v/>
      </c>
      <c r="F13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9" s="5" t="str">
        <f ca="1">IF(PaymentSchedule[[#This Row],[PMT NO]]&lt;&gt;"",PaymentSchedule[[#This Row],[TOTAL PAYMENT]]-PaymentSchedule[[#This Row],[INTEREST]],"")</f>
        <v/>
      </c>
      <c r="I139" s="5" t="str">
        <f ca="1">IF(PaymentSchedule[[#This Row],[PMT NO]]&lt;&gt;"",PaymentSchedule[[#This Row],[BEGINNING BALANCE]]*(InterestRate/PaymentsPerYear),"")</f>
        <v/>
      </c>
      <c r="J13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9" s="8" t="str">
        <f ca="1">IF(PaymentSchedule[[#This Row],[PMT NO]]&lt;&gt;"",SUM(INDEX(PaymentSchedule[INTEREST],1,1):PaymentSchedule[[#This Row],[INTEREST]]),"")</f>
        <v/>
      </c>
    </row>
    <row r="140" spans="2:11" x14ac:dyDescent="0.2">
      <c r="B140" s="7" t="str">
        <f ca="1">IF(LoanIsGood,IF(ROW()-ROW(PaymentSchedule[[#Headers],[PMT NO]])&gt;ScheduledNumberOfPayments,"",ROW()-ROW(PaymentSchedule[[#Headers],[PMT NO]])),"")</f>
        <v/>
      </c>
      <c r="C140" s="4" t="str">
        <f ca="1">IF(PaymentSchedule[[#This Row],[PMT NO]]&lt;&gt;"",EOMONTH(LoanStartDate,ROW(PaymentSchedule[[#This Row],[PMT NO]])-ROW(PaymentSchedule[[#Headers],[PMT NO]])-2)+DAY(LoanStartDate),"")</f>
        <v/>
      </c>
      <c r="D14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0" s="5" t="str">
        <f ca="1">IF(PaymentSchedule[[#This Row],[PMT NO]]&lt;&gt;"",ScheduledPayment,"")</f>
        <v/>
      </c>
      <c r="F14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0" s="5" t="str">
        <f ca="1">IF(PaymentSchedule[[#This Row],[PMT NO]]&lt;&gt;"",PaymentSchedule[[#This Row],[TOTAL PAYMENT]]-PaymentSchedule[[#This Row],[INTEREST]],"")</f>
        <v/>
      </c>
      <c r="I140" s="5" t="str">
        <f ca="1">IF(PaymentSchedule[[#This Row],[PMT NO]]&lt;&gt;"",PaymentSchedule[[#This Row],[BEGINNING BALANCE]]*(InterestRate/PaymentsPerYear),"")</f>
        <v/>
      </c>
      <c r="J14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0" s="8" t="str">
        <f ca="1">IF(PaymentSchedule[[#This Row],[PMT NO]]&lt;&gt;"",SUM(INDEX(PaymentSchedule[INTEREST],1,1):PaymentSchedule[[#This Row],[INTEREST]]),"")</f>
        <v/>
      </c>
    </row>
    <row r="141" spans="2:11" x14ac:dyDescent="0.2">
      <c r="B141" s="7" t="str">
        <f ca="1">IF(LoanIsGood,IF(ROW()-ROW(PaymentSchedule[[#Headers],[PMT NO]])&gt;ScheduledNumberOfPayments,"",ROW()-ROW(PaymentSchedule[[#Headers],[PMT NO]])),"")</f>
        <v/>
      </c>
      <c r="C141" s="4" t="str">
        <f ca="1">IF(PaymentSchedule[[#This Row],[PMT NO]]&lt;&gt;"",EOMONTH(LoanStartDate,ROW(PaymentSchedule[[#This Row],[PMT NO]])-ROW(PaymentSchedule[[#Headers],[PMT NO]])-2)+DAY(LoanStartDate),"")</f>
        <v/>
      </c>
      <c r="D14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1" s="5" t="str">
        <f ca="1">IF(PaymentSchedule[[#This Row],[PMT NO]]&lt;&gt;"",ScheduledPayment,"")</f>
        <v/>
      </c>
      <c r="F14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1" s="5" t="str">
        <f ca="1">IF(PaymentSchedule[[#This Row],[PMT NO]]&lt;&gt;"",PaymentSchedule[[#This Row],[TOTAL PAYMENT]]-PaymentSchedule[[#This Row],[INTEREST]],"")</f>
        <v/>
      </c>
      <c r="I141" s="5" t="str">
        <f ca="1">IF(PaymentSchedule[[#This Row],[PMT NO]]&lt;&gt;"",PaymentSchedule[[#This Row],[BEGINNING BALANCE]]*(InterestRate/PaymentsPerYear),"")</f>
        <v/>
      </c>
      <c r="J14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1" s="8" t="str">
        <f ca="1">IF(PaymentSchedule[[#This Row],[PMT NO]]&lt;&gt;"",SUM(INDEX(PaymentSchedule[INTEREST],1,1):PaymentSchedule[[#This Row],[INTEREST]]),"")</f>
        <v/>
      </c>
    </row>
    <row r="142" spans="2:11" x14ac:dyDescent="0.2">
      <c r="B142" s="7" t="str">
        <f ca="1">IF(LoanIsGood,IF(ROW()-ROW(PaymentSchedule[[#Headers],[PMT NO]])&gt;ScheduledNumberOfPayments,"",ROW()-ROW(PaymentSchedule[[#Headers],[PMT NO]])),"")</f>
        <v/>
      </c>
      <c r="C142" s="4" t="str">
        <f ca="1">IF(PaymentSchedule[[#This Row],[PMT NO]]&lt;&gt;"",EOMONTH(LoanStartDate,ROW(PaymentSchedule[[#This Row],[PMT NO]])-ROW(PaymentSchedule[[#Headers],[PMT NO]])-2)+DAY(LoanStartDate),"")</f>
        <v/>
      </c>
      <c r="D14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2" s="5" t="str">
        <f ca="1">IF(PaymentSchedule[[#This Row],[PMT NO]]&lt;&gt;"",ScheduledPayment,"")</f>
        <v/>
      </c>
      <c r="F14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2" s="5" t="str">
        <f ca="1">IF(PaymentSchedule[[#This Row],[PMT NO]]&lt;&gt;"",PaymentSchedule[[#This Row],[TOTAL PAYMENT]]-PaymentSchedule[[#This Row],[INTEREST]],"")</f>
        <v/>
      </c>
      <c r="I142" s="5" t="str">
        <f ca="1">IF(PaymentSchedule[[#This Row],[PMT NO]]&lt;&gt;"",PaymentSchedule[[#This Row],[BEGINNING BALANCE]]*(InterestRate/PaymentsPerYear),"")</f>
        <v/>
      </c>
      <c r="J14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2" s="8" t="str">
        <f ca="1">IF(PaymentSchedule[[#This Row],[PMT NO]]&lt;&gt;"",SUM(INDEX(PaymentSchedule[INTEREST],1,1):PaymentSchedule[[#This Row],[INTEREST]]),"")</f>
        <v/>
      </c>
    </row>
    <row r="143" spans="2:11" x14ac:dyDescent="0.2">
      <c r="B143" s="7" t="str">
        <f ca="1">IF(LoanIsGood,IF(ROW()-ROW(PaymentSchedule[[#Headers],[PMT NO]])&gt;ScheduledNumberOfPayments,"",ROW()-ROW(PaymentSchedule[[#Headers],[PMT NO]])),"")</f>
        <v/>
      </c>
      <c r="C143" s="4" t="str">
        <f ca="1">IF(PaymentSchedule[[#This Row],[PMT NO]]&lt;&gt;"",EOMONTH(LoanStartDate,ROW(PaymentSchedule[[#This Row],[PMT NO]])-ROW(PaymentSchedule[[#Headers],[PMT NO]])-2)+DAY(LoanStartDate),"")</f>
        <v/>
      </c>
      <c r="D14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3" s="5" t="str">
        <f ca="1">IF(PaymentSchedule[[#This Row],[PMT NO]]&lt;&gt;"",ScheduledPayment,"")</f>
        <v/>
      </c>
      <c r="F14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3" s="5" t="str">
        <f ca="1">IF(PaymentSchedule[[#This Row],[PMT NO]]&lt;&gt;"",PaymentSchedule[[#This Row],[TOTAL PAYMENT]]-PaymentSchedule[[#This Row],[INTEREST]],"")</f>
        <v/>
      </c>
      <c r="I143" s="5" t="str">
        <f ca="1">IF(PaymentSchedule[[#This Row],[PMT NO]]&lt;&gt;"",PaymentSchedule[[#This Row],[BEGINNING BALANCE]]*(InterestRate/PaymentsPerYear),"")</f>
        <v/>
      </c>
      <c r="J14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3" s="8" t="str">
        <f ca="1">IF(PaymentSchedule[[#This Row],[PMT NO]]&lt;&gt;"",SUM(INDEX(PaymentSchedule[INTEREST],1,1):PaymentSchedule[[#This Row],[INTEREST]]),"")</f>
        <v/>
      </c>
    </row>
    <row r="144" spans="2:11" x14ac:dyDescent="0.2">
      <c r="B144" s="7" t="str">
        <f ca="1">IF(LoanIsGood,IF(ROW()-ROW(PaymentSchedule[[#Headers],[PMT NO]])&gt;ScheduledNumberOfPayments,"",ROW()-ROW(PaymentSchedule[[#Headers],[PMT NO]])),"")</f>
        <v/>
      </c>
      <c r="C144" s="4" t="str">
        <f ca="1">IF(PaymentSchedule[[#This Row],[PMT NO]]&lt;&gt;"",EOMONTH(LoanStartDate,ROW(PaymentSchedule[[#This Row],[PMT NO]])-ROW(PaymentSchedule[[#Headers],[PMT NO]])-2)+DAY(LoanStartDate),"")</f>
        <v/>
      </c>
      <c r="D14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4" s="5" t="str">
        <f ca="1">IF(PaymentSchedule[[#This Row],[PMT NO]]&lt;&gt;"",ScheduledPayment,"")</f>
        <v/>
      </c>
      <c r="F14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4" s="5" t="str">
        <f ca="1">IF(PaymentSchedule[[#This Row],[PMT NO]]&lt;&gt;"",PaymentSchedule[[#This Row],[TOTAL PAYMENT]]-PaymentSchedule[[#This Row],[INTEREST]],"")</f>
        <v/>
      </c>
      <c r="I144" s="5" t="str">
        <f ca="1">IF(PaymentSchedule[[#This Row],[PMT NO]]&lt;&gt;"",PaymentSchedule[[#This Row],[BEGINNING BALANCE]]*(InterestRate/PaymentsPerYear),"")</f>
        <v/>
      </c>
      <c r="J14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4" s="8" t="str">
        <f ca="1">IF(PaymentSchedule[[#This Row],[PMT NO]]&lt;&gt;"",SUM(INDEX(PaymentSchedule[INTEREST],1,1):PaymentSchedule[[#This Row],[INTEREST]]),"")</f>
        <v/>
      </c>
    </row>
    <row r="145" spans="2:11" x14ac:dyDescent="0.2">
      <c r="B145" s="7" t="str">
        <f ca="1">IF(LoanIsGood,IF(ROW()-ROW(PaymentSchedule[[#Headers],[PMT NO]])&gt;ScheduledNumberOfPayments,"",ROW()-ROW(PaymentSchedule[[#Headers],[PMT NO]])),"")</f>
        <v/>
      </c>
      <c r="C145" s="4" t="str">
        <f ca="1">IF(PaymentSchedule[[#This Row],[PMT NO]]&lt;&gt;"",EOMONTH(LoanStartDate,ROW(PaymentSchedule[[#This Row],[PMT NO]])-ROW(PaymentSchedule[[#Headers],[PMT NO]])-2)+DAY(LoanStartDate),"")</f>
        <v/>
      </c>
      <c r="D14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5" s="5" t="str">
        <f ca="1">IF(PaymentSchedule[[#This Row],[PMT NO]]&lt;&gt;"",ScheduledPayment,"")</f>
        <v/>
      </c>
      <c r="F14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5" s="5" t="str">
        <f ca="1">IF(PaymentSchedule[[#This Row],[PMT NO]]&lt;&gt;"",PaymentSchedule[[#This Row],[TOTAL PAYMENT]]-PaymentSchedule[[#This Row],[INTEREST]],"")</f>
        <v/>
      </c>
      <c r="I145" s="5" t="str">
        <f ca="1">IF(PaymentSchedule[[#This Row],[PMT NO]]&lt;&gt;"",PaymentSchedule[[#This Row],[BEGINNING BALANCE]]*(InterestRate/PaymentsPerYear),"")</f>
        <v/>
      </c>
      <c r="J14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5" s="8" t="str">
        <f ca="1">IF(PaymentSchedule[[#This Row],[PMT NO]]&lt;&gt;"",SUM(INDEX(PaymentSchedule[INTEREST],1,1):PaymentSchedule[[#This Row],[INTEREST]]),"")</f>
        <v/>
      </c>
    </row>
    <row r="146" spans="2:11" x14ac:dyDescent="0.2">
      <c r="B146" s="7" t="str">
        <f ca="1">IF(LoanIsGood,IF(ROW()-ROW(PaymentSchedule[[#Headers],[PMT NO]])&gt;ScheduledNumberOfPayments,"",ROW()-ROW(PaymentSchedule[[#Headers],[PMT NO]])),"")</f>
        <v/>
      </c>
      <c r="C146" s="4" t="str">
        <f ca="1">IF(PaymentSchedule[[#This Row],[PMT NO]]&lt;&gt;"",EOMONTH(LoanStartDate,ROW(PaymentSchedule[[#This Row],[PMT NO]])-ROW(PaymentSchedule[[#Headers],[PMT NO]])-2)+DAY(LoanStartDate),"")</f>
        <v/>
      </c>
      <c r="D14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6" s="5" t="str">
        <f ca="1">IF(PaymentSchedule[[#This Row],[PMT NO]]&lt;&gt;"",ScheduledPayment,"")</f>
        <v/>
      </c>
      <c r="F14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6" s="5" t="str">
        <f ca="1">IF(PaymentSchedule[[#This Row],[PMT NO]]&lt;&gt;"",PaymentSchedule[[#This Row],[TOTAL PAYMENT]]-PaymentSchedule[[#This Row],[INTEREST]],"")</f>
        <v/>
      </c>
      <c r="I146" s="5" t="str">
        <f ca="1">IF(PaymentSchedule[[#This Row],[PMT NO]]&lt;&gt;"",PaymentSchedule[[#This Row],[BEGINNING BALANCE]]*(InterestRate/PaymentsPerYear),"")</f>
        <v/>
      </c>
      <c r="J14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6" s="8" t="str">
        <f ca="1">IF(PaymentSchedule[[#This Row],[PMT NO]]&lt;&gt;"",SUM(INDEX(PaymentSchedule[INTEREST],1,1):PaymentSchedule[[#This Row],[INTEREST]]),"")</f>
        <v/>
      </c>
    </row>
    <row r="147" spans="2:11" x14ac:dyDescent="0.2">
      <c r="B147" s="7" t="str">
        <f ca="1">IF(LoanIsGood,IF(ROW()-ROW(PaymentSchedule[[#Headers],[PMT NO]])&gt;ScheduledNumberOfPayments,"",ROW()-ROW(PaymentSchedule[[#Headers],[PMT NO]])),"")</f>
        <v/>
      </c>
      <c r="C147" s="4" t="str">
        <f ca="1">IF(PaymentSchedule[[#This Row],[PMT NO]]&lt;&gt;"",EOMONTH(LoanStartDate,ROW(PaymentSchedule[[#This Row],[PMT NO]])-ROW(PaymentSchedule[[#Headers],[PMT NO]])-2)+DAY(LoanStartDate),"")</f>
        <v/>
      </c>
      <c r="D14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7" s="5" t="str">
        <f ca="1">IF(PaymentSchedule[[#This Row],[PMT NO]]&lt;&gt;"",ScheduledPayment,"")</f>
        <v/>
      </c>
      <c r="F14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7" s="5" t="str">
        <f ca="1">IF(PaymentSchedule[[#This Row],[PMT NO]]&lt;&gt;"",PaymentSchedule[[#This Row],[TOTAL PAYMENT]]-PaymentSchedule[[#This Row],[INTEREST]],"")</f>
        <v/>
      </c>
      <c r="I147" s="5" t="str">
        <f ca="1">IF(PaymentSchedule[[#This Row],[PMT NO]]&lt;&gt;"",PaymentSchedule[[#This Row],[BEGINNING BALANCE]]*(InterestRate/PaymentsPerYear),"")</f>
        <v/>
      </c>
      <c r="J14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7" s="8" t="str">
        <f ca="1">IF(PaymentSchedule[[#This Row],[PMT NO]]&lt;&gt;"",SUM(INDEX(PaymentSchedule[INTEREST],1,1):PaymentSchedule[[#This Row],[INTEREST]]),"")</f>
        <v/>
      </c>
    </row>
    <row r="148" spans="2:11" x14ac:dyDescent="0.2">
      <c r="B148" s="7" t="str">
        <f ca="1">IF(LoanIsGood,IF(ROW()-ROW(PaymentSchedule[[#Headers],[PMT NO]])&gt;ScheduledNumberOfPayments,"",ROW()-ROW(PaymentSchedule[[#Headers],[PMT NO]])),"")</f>
        <v/>
      </c>
      <c r="C148" s="4" t="str">
        <f ca="1">IF(PaymentSchedule[[#This Row],[PMT NO]]&lt;&gt;"",EOMONTH(LoanStartDate,ROW(PaymentSchedule[[#This Row],[PMT NO]])-ROW(PaymentSchedule[[#Headers],[PMT NO]])-2)+DAY(LoanStartDate),"")</f>
        <v/>
      </c>
      <c r="D14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8" s="5" t="str">
        <f ca="1">IF(PaymentSchedule[[#This Row],[PMT NO]]&lt;&gt;"",ScheduledPayment,"")</f>
        <v/>
      </c>
      <c r="F14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8" s="5" t="str">
        <f ca="1">IF(PaymentSchedule[[#This Row],[PMT NO]]&lt;&gt;"",PaymentSchedule[[#This Row],[TOTAL PAYMENT]]-PaymentSchedule[[#This Row],[INTEREST]],"")</f>
        <v/>
      </c>
      <c r="I148" s="5" t="str">
        <f ca="1">IF(PaymentSchedule[[#This Row],[PMT NO]]&lt;&gt;"",PaymentSchedule[[#This Row],[BEGINNING BALANCE]]*(InterestRate/PaymentsPerYear),"")</f>
        <v/>
      </c>
      <c r="J14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8" s="8" t="str">
        <f ca="1">IF(PaymentSchedule[[#This Row],[PMT NO]]&lt;&gt;"",SUM(INDEX(PaymentSchedule[INTEREST],1,1):PaymentSchedule[[#This Row],[INTEREST]]),"")</f>
        <v/>
      </c>
    </row>
    <row r="149" spans="2:11" x14ac:dyDescent="0.2">
      <c r="B149" s="7" t="str">
        <f ca="1">IF(LoanIsGood,IF(ROW()-ROW(PaymentSchedule[[#Headers],[PMT NO]])&gt;ScheduledNumberOfPayments,"",ROW()-ROW(PaymentSchedule[[#Headers],[PMT NO]])),"")</f>
        <v/>
      </c>
      <c r="C149" s="4" t="str">
        <f ca="1">IF(PaymentSchedule[[#This Row],[PMT NO]]&lt;&gt;"",EOMONTH(LoanStartDate,ROW(PaymentSchedule[[#This Row],[PMT NO]])-ROW(PaymentSchedule[[#Headers],[PMT NO]])-2)+DAY(LoanStartDate),"")</f>
        <v/>
      </c>
      <c r="D14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9" s="5" t="str">
        <f ca="1">IF(PaymentSchedule[[#This Row],[PMT NO]]&lt;&gt;"",ScheduledPayment,"")</f>
        <v/>
      </c>
      <c r="F14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9" s="5" t="str">
        <f ca="1">IF(PaymentSchedule[[#This Row],[PMT NO]]&lt;&gt;"",PaymentSchedule[[#This Row],[TOTAL PAYMENT]]-PaymentSchedule[[#This Row],[INTEREST]],"")</f>
        <v/>
      </c>
      <c r="I149" s="5" t="str">
        <f ca="1">IF(PaymentSchedule[[#This Row],[PMT NO]]&lt;&gt;"",PaymentSchedule[[#This Row],[BEGINNING BALANCE]]*(InterestRate/PaymentsPerYear),"")</f>
        <v/>
      </c>
      <c r="J14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9" s="8" t="str">
        <f ca="1">IF(PaymentSchedule[[#This Row],[PMT NO]]&lt;&gt;"",SUM(INDEX(PaymentSchedule[INTEREST],1,1):PaymentSchedule[[#This Row],[INTEREST]]),"")</f>
        <v/>
      </c>
    </row>
    <row r="150" spans="2:11" x14ac:dyDescent="0.2">
      <c r="B150" s="7" t="str">
        <f ca="1">IF(LoanIsGood,IF(ROW()-ROW(PaymentSchedule[[#Headers],[PMT NO]])&gt;ScheduledNumberOfPayments,"",ROW()-ROW(PaymentSchedule[[#Headers],[PMT NO]])),"")</f>
        <v/>
      </c>
      <c r="C150" s="4" t="str">
        <f ca="1">IF(PaymentSchedule[[#This Row],[PMT NO]]&lt;&gt;"",EOMONTH(LoanStartDate,ROW(PaymentSchedule[[#This Row],[PMT NO]])-ROW(PaymentSchedule[[#Headers],[PMT NO]])-2)+DAY(LoanStartDate),"")</f>
        <v/>
      </c>
      <c r="D15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0" s="5" t="str">
        <f ca="1">IF(PaymentSchedule[[#This Row],[PMT NO]]&lt;&gt;"",ScheduledPayment,"")</f>
        <v/>
      </c>
      <c r="F15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0" s="5" t="str">
        <f ca="1">IF(PaymentSchedule[[#This Row],[PMT NO]]&lt;&gt;"",PaymentSchedule[[#This Row],[TOTAL PAYMENT]]-PaymentSchedule[[#This Row],[INTEREST]],"")</f>
        <v/>
      </c>
      <c r="I150" s="5" t="str">
        <f ca="1">IF(PaymentSchedule[[#This Row],[PMT NO]]&lt;&gt;"",PaymentSchedule[[#This Row],[BEGINNING BALANCE]]*(InterestRate/PaymentsPerYear),"")</f>
        <v/>
      </c>
      <c r="J15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0" s="8" t="str">
        <f ca="1">IF(PaymentSchedule[[#This Row],[PMT NO]]&lt;&gt;"",SUM(INDEX(PaymentSchedule[INTEREST],1,1):PaymentSchedule[[#This Row],[INTEREST]]),"")</f>
        <v/>
      </c>
    </row>
    <row r="151" spans="2:11" x14ac:dyDescent="0.2">
      <c r="B151" s="7" t="str">
        <f ca="1">IF(LoanIsGood,IF(ROW()-ROW(PaymentSchedule[[#Headers],[PMT NO]])&gt;ScheduledNumberOfPayments,"",ROW()-ROW(PaymentSchedule[[#Headers],[PMT NO]])),"")</f>
        <v/>
      </c>
      <c r="C151" s="4" t="str">
        <f ca="1">IF(PaymentSchedule[[#This Row],[PMT NO]]&lt;&gt;"",EOMONTH(LoanStartDate,ROW(PaymentSchedule[[#This Row],[PMT NO]])-ROW(PaymentSchedule[[#Headers],[PMT NO]])-2)+DAY(LoanStartDate),"")</f>
        <v/>
      </c>
      <c r="D15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1" s="5" t="str">
        <f ca="1">IF(PaymentSchedule[[#This Row],[PMT NO]]&lt;&gt;"",ScheduledPayment,"")</f>
        <v/>
      </c>
      <c r="F15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1" s="5" t="str">
        <f ca="1">IF(PaymentSchedule[[#This Row],[PMT NO]]&lt;&gt;"",PaymentSchedule[[#This Row],[TOTAL PAYMENT]]-PaymentSchedule[[#This Row],[INTEREST]],"")</f>
        <v/>
      </c>
      <c r="I151" s="5" t="str">
        <f ca="1">IF(PaymentSchedule[[#This Row],[PMT NO]]&lt;&gt;"",PaymentSchedule[[#This Row],[BEGINNING BALANCE]]*(InterestRate/PaymentsPerYear),"")</f>
        <v/>
      </c>
      <c r="J15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1" s="8" t="str">
        <f ca="1">IF(PaymentSchedule[[#This Row],[PMT NO]]&lt;&gt;"",SUM(INDEX(PaymentSchedule[INTEREST],1,1):PaymentSchedule[[#This Row],[INTEREST]]),"")</f>
        <v/>
      </c>
    </row>
    <row r="152" spans="2:11" x14ac:dyDescent="0.2">
      <c r="B152" s="7" t="str">
        <f ca="1">IF(LoanIsGood,IF(ROW()-ROW(PaymentSchedule[[#Headers],[PMT NO]])&gt;ScheduledNumberOfPayments,"",ROW()-ROW(PaymentSchedule[[#Headers],[PMT NO]])),"")</f>
        <v/>
      </c>
      <c r="C152" s="4" t="str">
        <f ca="1">IF(PaymentSchedule[[#This Row],[PMT NO]]&lt;&gt;"",EOMONTH(LoanStartDate,ROW(PaymentSchedule[[#This Row],[PMT NO]])-ROW(PaymentSchedule[[#Headers],[PMT NO]])-2)+DAY(LoanStartDate),"")</f>
        <v/>
      </c>
      <c r="D15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2" s="5" t="str">
        <f ca="1">IF(PaymentSchedule[[#This Row],[PMT NO]]&lt;&gt;"",ScheduledPayment,"")</f>
        <v/>
      </c>
      <c r="F15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2" s="5" t="str">
        <f ca="1">IF(PaymentSchedule[[#This Row],[PMT NO]]&lt;&gt;"",PaymentSchedule[[#This Row],[TOTAL PAYMENT]]-PaymentSchedule[[#This Row],[INTEREST]],"")</f>
        <v/>
      </c>
      <c r="I152" s="5" t="str">
        <f ca="1">IF(PaymentSchedule[[#This Row],[PMT NO]]&lt;&gt;"",PaymentSchedule[[#This Row],[BEGINNING BALANCE]]*(InterestRate/PaymentsPerYear),"")</f>
        <v/>
      </c>
      <c r="J15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2" s="8" t="str">
        <f ca="1">IF(PaymentSchedule[[#This Row],[PMT NO]]&lt;&gt;"",SUM(INDEX(PaymentSchedule[INTEREST],1,1):PaymentSchedule[[#This Row],[INTEREST]]),"")</f>
        <v/>
      </c>
    </row>
    <row r="153" spans="2:11" x14ac:dyDescent="0.2">
      <c r="B153" s="7" t="str">
        <f ca="1">IF(LoanIsGood,IF(ROW()-ROW(PaymentSchedule[[#Headers],[PMT NO]])&gt;ScheduledNumberOfPayments,"",ROW()-ROW(PaymentSchedule[[#Headers],[PMT NO]])),"")</f>
        <v/>
      </c>
      <c r="C153" s="4" t="str">
        <f ca="1">IF(PaymentSchedule[[#This Row],[PMT NO]]&lt;&gt;"",EOMONTH(LoanStartDate,ROW(PaymentSchedule[[#This Row],[PMT NO]])-ROW(PaymentSchedule[[#Headers],[PMT NO]])-2)+DAY(LoanStartDate),"")</f>
        <v/>
      </c>
      <c r="D15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3" s="5" t="str">
        <f ca="1">IF(PaymentSchedule[[#This Row],[PMT NO]]&lt;&gt;"",ScheduledPayment,"")</f>
        <v/>
      </c>
      <c r="F15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3" s="5" t="str">
        <f ca="1">IF(PaymentSchedule[[#This Row],[PMT NO]]&lt;&gt;"",PaymentSchedule[[#This Row],[TOTAL PAYMENT]]-PaymentSchedule[[#This Row],[INTEREST]],"")</f>
        <v/>
      </c>
      <c r="I153" s="5" t="str">
        <f ca="1">IF(PaymentSchedule[[#This Row],[PMT NO]]&lt;&gt;"",PaymentSchedule[[#This Row],[BEGINNING BALANCE]]*(InterestRate/PaymentsPerYear),"")</f>
        <v/>
      </c>
      <c r="J15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3" s="8" t="str">
        <f ca="1">IF(PaymentSchedule[[#This Row],[PMT NO]]&lt;&gt;"",SUM(INDEX(PaymentSchedule[INTEREST],1,1):PaymentSchedule[[#This Row],[INTEREST]]),"")</f>
        <v/>
      </c>
    </row>
    <row r="154" spans="2:11" x14ac:dyDescent="0.2">
      <c r="B154" s="7" t="str">
        <f ca="1">IF(LoanIsGood,IF(ROW()-ROW(PaymentSchedule[[#Headers],[PMT NO]])&gt;ScheduledNumberOfPayments,"",ROW()-ROW(PaymentSchedule[[#Headers],[PMT NO]])),"")</f>
        <v/>
      </c>
      <c r="C154" s="4" t="str">
        <f ca="1">IF(PaymentSchedule[[#This Row],[PMT NO]]&lt;&gt;"",EOMONTH(LoanStartDate,ROW(PaymentSchedule[[#This Row],[PMT NO]])-ROW(PaymentSchedule[[#Headers],[PMT NO]])-2)+DAY(LoanStartDate),"")</f>
        <v/>
      </c>
      <c r="D15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4" s="5" t="str">
        <f ca="1">IF(PaymentSchedule[[#This Row],[PMT NO]]&lt;&gt;"",ScheduledPayment,"")</f>
        <v/>
      </c>
      <c r="F15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4" s="5" t="str">
        <f ca="1">IF(PaymentSchedule[[#This Row],[PMT NO]]&lt;&gt;"",PaymentSchedule[[#This Row],[TOTAL PAYMENT]]-PaymentSchedule[[#This Row],[INTEREST]],"")</f>
        <v/>
      </c>
      <c r="I154" s="5" t="str">
        <f ca="1">IF(PaymentSchedule[[#This Row],[PMT NO]]&lt;&gt;"",PaymentSchedule[[#This Row],[BEGINNING BALANCE]]*(InterestRate/PaymentsPerYear),"")</f>
        <v/>
      </c>
      <c r="J15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4" s="8" t="str">
        <f ca="1">IF(PaymentSchedule[[#This Row],[PMT NO]]&lt;&gt;"",SUM(INDEX(PaymentSchedule[INTEREST],1,1):PaymentSchedule[[#This Row],[INTEREST]]),"")</f>
        <v/>
      </c>
    </row>
    <row r="155" spans="2:11" x14ac:dyDescent="0.2">
      <c r="B155" s="7" t="str">
        <f ca="1">IF(LoanIsGood,IF(ROW()-ROW(PaymentSchedule[[#Headers],[PMT NO]])&gt;ScheduledNumberOfPayments,"",ROW()-ROW(PaymentSchedule[[#Headers],[PMT NO]])),"")</f>
        <v/>
      </c>
      <c r="C155" s="4" t="str">
        <f ca="1">IF(PaymentSchedule[[#This Row],[PMT NO]]&lt;&gt;"",EOMONTH(LoanStartDate,ROW(PaymentSchedule[[#This Row],[PMT NO]])-ROW(PaymentSchedule[[#Headers],[PMT NO]])-2)+DAY(LoanStartDate),"")</f>
        <v/>
      </c>
      <c r="D15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5" s="5" t="str">
        <f ca="1">IF(PaymentSchedule[[#This Row],[PMT NO]]&lt;&gt;"",ScheduledPayment,"")</f>
        <v/>
      </c>
      <c r="F15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5" s="5" t="str">
        <f ca="1">IF(PaymentSchedule[[#This Row],[PMT NO]]&lt;&gt;"",PaymentSchedule[[#This Row],[TOTAL PAYMENT]]-PaymentSchedule[[#This Row],[INTEREST]],"")</f>
        <v/>
      </c>
      <c r="I155" s="5" t="str">
        <f ca="1">IF(PaymentSchedule[[#This Row],[PMT NO]]&lt;&gt;"",PaymentSchedule[[#This Row],[BEGINNING BALANCE]]*(InterestRate/PaymentsPerYear),"")</f>
        <v/>
      </c>
      <c r="J15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5" s="8" t="str">
        <f ca="1">IF(PaymentSchedule[[#This Row],[PMT NO]]&lt;&gt;"",SUM(INDEX(PaymentSchedule[INTEREST],1,1):PaymentSchedule[[#This Row],[INTEREST]]),"")</f>
        <v/>
      </c>
    </row>
    <row r="156" spans="2:11" x14ac:dyDescent="0.2">
      <c r="B156" s="7" t="str">
        <f ca="1">IF(LoanIsGood,IF(ROW()-ROW(PaymentSchedule[[#Headers],[PMT NO]])&gt;ScheduledNumberOfPayments,"",ROW()-ROW(PaymentSchedule[[#Headers],[PMT NO]])),"")</f>
        <v/>
      </c>
      <c r="C156" s="4" t="str">
        <f ca="1">IF(PaymentSchedule[[#This Row],[PMT NO]]&lt;&gt;"",EOMONTH(LoanStartDate,ROW(PaymentSchedule[[#This Row],[PMT NO]])-ROW(PaymentSchedule[[#Headers],[PMT NO]])-2)+DAY(LoanStartDate),"")</f>
        <v/>
      </c>
      <c r="D15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6" s="5" t="str">
        <f ca="1">IF(PaymentSchedule[[#This Row],[PMT NO]]&lt;&gt;"",ScheduledPayment,"")</f>
        <v/>
      </c>
      <c r="F15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6" s="5" t="str">
        <f ca="1">IF(PaymentSchedule[[#This Row],[PMT NO]]&lt;&gt;"",PaymentSchedule[[#This Row],[TOTAL PAYMENT]]-PaymentSchedule[[#This Row],[INTEREST]],"")</f>
        <v/>
      </c>
      <c r="I156" s="5" t="str">
        <f ca="1">IF(PaymentSchedule[[#This Row],[PMT NO]]&lt;&gt;"",PaymentSchedule[[#This Row],[BEGINNING BALANCE]]*(InterestRate/PaymentsPerYear),"")</f>
        <v/>
      </c>
      <c r="J15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6" s="8" t="str">
        <f ca="1">IF(PaymentSchedule[[#This Row],[PMT NO]]&lt;&gt;"",SUM(INDEX(PaymentSchedule[INTEREST],1,1):PaymentSchedule[[#This Row],[INTEREST]]),"")</f>
        <v/>
      </c>
    </row>
    <row r="157" spans="2:11" x14ac:dyDescent="0.2">
      <c r="B157" s="7" t="str">
        <f ca="1">IF(LoanIsGood,IF(ROW()-ROW(PaymentSchedule[[#Headers],[PMT NO]])&gt;ScheduledNumberOfPayments,"",ROW()-ROW(PaymentSchedule[[#Headers],[PMT NO]])),"")</f>
        <v/>
      </c>
      <c r="C157" s="4" t="str">
        <f ca="1">IF(PaymentSchedule[[#This Row],[PMT NO]]&lt;&gt;"",EOMONTH(LoanStartDate,ROW(PaymentSchedule[[#This Row],[PMT NO]])-ROW(PaymentSchedule[[#Headers],[PMT NO]])-2)+DAY(LoanStartDate),"")</f>
        <v/>
      </c>
      <c r="D15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7" s="5" t="str">
        <f ca="1">IF(PaymentSchedule[[#This Row],[PMT NO]]&lt;&gt;"",ScheduledPayment,"")</f>
        <v/>
      </c>
      <c r="F15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7" s="5" t="str">
        <f ca="1">IF(PaymentSchedule[[#This Row],[PMT NO]]&lt;&gt;"",PaymentSchedule[[#This Row],[TOTAL PAYMENT]]-PaymentSchedule[[#This Row],[INTEREST]],"")</f>
        <v/>
      </c>
      <c r="I157" s="5" t="str">
        <f ca="1">IF(PaymentSchedule[[#This Row],[PMT NO]]&lt;&gt;"",PaymentSchedule[[#This Row],[BEGINNING BALANCE]]*(InterestRate/PaymentsPerYear),"")</f>
        <v/>
      </c>
      <c r="J15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7" s="8" t="str">
        <f ca="1">IF(PaymentSchedule[[#This Row],[PMT NO]]&lt;&gt;"",SUM(INDEX(PaymentSchedule[INTEREST],1,1):PaymentSchedule[[#This Row],[INTEREST]]),"")</f>
        <v/>
      </c>
    </row>
    <row r="158" spans="2:11" x14ac:dyDescent="0.2">
      <c r="B158" s="7" t="str">
        <f ca="1">IF(LoanIsGood,IF(ROW()-ROW(PaymentSchedule[[#Headers],[PMT NO]])&gt;ScheduledNumberOfPayments,"",ROW()-ROW(PaymentSchedule[[#Headers],[PMT NO]])),"")</f>
        <v/>
      </c>
      <c r="C158" s="4" t="str">
        <f ca="1">IF(PaymentSchedule[[#This Row],[PMT NO]]&lt;&gt;"",EOMONTH(LoanStartDate,ROW(PaymentSchedule[[#This Row],[PMT NO]])-ROW(PaymentSchedule[[#Headers],[PMT NO]])-2)+DAY(LoanStartDate),"")</f>
        <v/>
      </c>
      <c r="D15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8" s="5" t="str">
        <f ca="1">IF(PaymentSchedule[[#This Row],[PMT NO]]&lt;&gt;"",ScheduledPayment,"")</f>
        <v/>
      </c>
      <c r="F15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8" s="5" t="str">
        <f ca="1">IF(PaymentSchedule[[#This Row],[PMT NO]]&lt;&gt;"",PaymentSchedule[[#This Row],[TOTAL PAYMENT]]-PaymentSchedule[[#This Row],[INTEREST]],"")</f>
        <v/>
      </c>
      <c r="I158" s="5" t="str">
        <f ca="1">IF(PaymentSchedule[[#This Row],[PMT NO]]&lt;&gt;"",PaymentSchedule[[#This Row],[BEGINNING BALANCE]]*(InterestRate/PaymentsPerYear),"")</f>
        <v/>
      </c>
      <c r="J15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8" s="8" t="str">
        <f ca="1">IF(PaymentSchedule[[#This Row],[PMT NO]]&lt;&gt;"",SUM(INDEX(PaymentSchedule[INTEREST],1,1):PaymentSchedule[[#This Row],[INTEREST]]),"")</f>
        <v/>
      </c>
    </row>
    <row r="159" spans="2:11" x14ac:dyDescent="0.2">
      <c r="B159" s="7" t="str">
        <f ca="1">IF(LoanIsGood,IF(ROW()-ROW(PaymentSchedule[[#Headers],[PMT NO]])&gt;ScheduledNumberOfPayments,"",ROW()-ROW(PaymentSchedule[[#Headers],[PMT NO]])),"")</f>
        <v/>
      </c>
      <c r="C159" s="4" t="str">
        <f ca="1">IF(PaymentSchedule[[#This Row],[PMT NO]]&lt;&gt;"",EOMONTH(LoanStartDate,ROW(PaymentSchedule[[#This Row],[PMT NO]])-ROW(PaymentSchedule[[#Headers],[PMT NO]])-2)+DAY(LoanStartDate),"")</f>
        <v/>
      </c>
      <c r="D15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9" s="5" t="str">
        <f ca="1">IF(PaymentSchedule[[#This Row],[PMT NO]]&lt;&gt;"",ScheduledPayment,"")</f>
        <v/>
      </c>
      <c r="F15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9" s="5" t="str">
        <f ca="1">IF(PaymentSchedule[[#This Row],[PMT NO]]&lt;&gt;"",PaymentSchedule[[#This Row],[TOTAL PAYMENT]]-PaymentSchedule[[#This Row],[INTEREST]],"")</f>
        <v/>
      </c>
      <c r="I159" s="5" t="str">
        <f ca="1">IF(PaymentSchedule[[#This Row],[PMT NO]]&lt;&gt;"",PaymentSchedule[[#This Row],[BEGINNING BALANCE]]*(InterestRate/PaymentsPerYear),"")</f>
        <v/>
      </c>
      <c r="J15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9" s="8" t="str">
        <f ca="1">IF(PaymentSchedule[[#This Row],[PMT NO]]&lt;&gt;"",SUM(INDEX(PaymentSchedule[INTEREST],1,1):PaymentSchedule[[#This Row],[INTEREST]]),"")</f>
        <v/>
      </c>
    </row>
    <row r="160" spans="2:11" x14ac:dyDescent="0.2">
      <c r="B160" s="7" t="str">
        <f ca="1">IF(LoanIsGood,IF(ROW()-ROW(PaymentSchedule[[#Headers],[PMT NO]])&gt;ScheduledNumberOfPayments,"",ROW()-ROW(PaymentSchedule[[#Headers],[PMT NO]])),"")</f>
        <v/>
      </c>
      <c r="C160" s="4" t="str">
        <f ca="1">IF(PaymentSchedule[[#This Row],[PMT NO]]&lt;&gt;"",EOMONTH(LoanStartDate,ROW(PaymentSchedule[[#This Row],[PMT NO]])-ROW(PaymentSchedule[[#Headers],[PMT NO]])-2)+DAY(LoanStartDate),"")</f>
        <v/>
      </c>
      <c r="D16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0" s="5" t="str">
        <f ca="1">IF(PaymentSchedule[[#This Row],[PMT NO]]&lt;&gt;"",ScheduledPayment,"")</f>
        <v/>
      </c>
      <c r="F16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0" s="5" t="str">
        <f ca="1">IF(PaymentSchedule[[#This Row],[PMT NO]]&lt;&gt;"",PaymentSchedule[[#This Row],[TOTAL PAYMENT]]-PaymentSchedule[[#This Row],[INTEREST]],"")</f>
        <v/>
      </c>
      <c r="I160" s="5" t="str">
        <f ca="1">IF(PaymentSchedule[[#This Row],[PMT NO]]&lt;&gt;"",PaymentSchedule[[#This Row],[BEGINNING BALANCE]]*(InterestRate/PaymentsPerYear),"")</f>
        <v/>
      </c>
      <c r="J16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0" s="8" t="str">
        <f ca="1">IF(PaymentSchedule[[#This Row],[PMT NO]]&lt;&gt;"",SUM(INDEX(PaymentSchedule[INTEREST],1,1):PaymentSchedule[[#This Row],[INTEREST]]),"")</f>
        <v/>
      </c>
    </row>
    <row r="161" spans="2:11" x14ac:dyDescent="0.2">
      <c r="B161" s="7" t="str">
        <f ca="1">IF(LoanIsGood,IF(ROW()-ROW(PaymentSchedule[[#Headers],[PMT NO]])&gt;ScheduledNumberOfPayments,"",ROW()-ROW(PaymentSchedule[[#Headers],[PMT NO]])),"")</f>
        <v/>
      </c>
      <c r="C161" s="4" t="str">
        <f ca="1">IF(PaymentSchedule[[#This Row],[PMT NO]]&lt;&gt;"",EOMONTH(LoanStartDate,ROW(PaymentSchedule[[#This Row],[PMT NO]])-ROW(PaymentSchedule[[#Headers],[PMT NO]])-2)+DAY(LoanStartDate),"")</f>
        <v/>
      </c>
      <c r="D16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1" s="5" t="str">
        <f ca="1">IF(PaymentSchedule[[#This Row],[PMT NO]]&lt;&gt;"",ScheduledPayment,"")</f>
        <v/>
      </c>
      <c r="F16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1" s="5" t="str">
        <f ca="1">IF(PaymentSchedule[[#This Row],[PMT NO]]&lt;&gt;"",PaymentSchedule[[#This Row],[TOTAL PAYMENT]]-PaymentSchedule[[#This Row],[INTEREST]],"")</f>
        <v/>
      </c>
      <c r="I161" s="5" t="str">
        <f ca="1">IF(PaymentSchedule[[#This Row],[PMT NO]]&lt;&gt;"",PaymentSchedule[[#This Row],[BEGINNING BALANCE]]*(InterestRate/PaymentsPerYear),"")</f>
        <v/>
      </c>
      <c r="J16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1" s="8" t="str">
        <f ca="1">IF(PaymentSchedule[[#This Row],[PMT NO]]&lt;&gt;"",SUM(INDEX(PaymentSchedule[INTEREST],1,1):PaymentSchedule[[#This Row],[INTEREST]]),"")</f>
        <v/>
      </c>
    </row>
    <row r="162" spans="2:11" x14ac:dyDescent="0.2">
      <c r="B162" s="7" t="str">
        <f ca="1">IF(LoanIsGood,IF(ROW()-ROW(PaymentSchedule[[#Headers],[PMT NO]])&gt;ScheduledNumberOfPayments,"",ROW()-ROW(PaymentSchedule[[#Headers],[PMT NO]])),"")</f>
        <v/>
      </c>
      <c r="C162" s="4" t="str">
        <f ca="1">IF(PaymentSchedule[[#This Row],[PMT NO]]&lt;&gt;"",EOMONTH(LoanStartDate,ROW(PaymentSchedule[[#This Row],[PMT NO]])-ROW(PaymentSchedule[[#Headers],[PMT NO]])-2)+DAY(LoanStartDate),"")</f>
        <v/>
      </c>
      <c r="D16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2" s="5" t="str">
        <f ca="1">IF(PaymentSchedule[[#This Row],[PMT NO]]&lt;&gt;"",ScheduledPayment,"")</f>
        <v/>
      </c>
      <c r="F16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2" s="5" t="str">
        <f ca="1">IF(PaymentSchedule[[#This Row],[PMT NO]]&lt;&gt;"",PaymentSchedule[[#This Row],[TOTAL PAYMENT]]-PaymentSchedule[[#This Row],[INTEREST]],"")</f>
        <v/>
      </c>
      <c r="I162" s="5" t="str">
        <f ca="1">IF(PaymentSchedule[[#This Row],[PMT NO]]&lt;&gt;"",PaymentSchedule[[#This Row],[BEGINNING BALANCE]]*(InterestRate/PaymentsPerYear),"")</f>
        <v/>
      </c>
      <c r="J16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2" s="8" t="str">
        <f ca="1">IF(PaymentSchedule[[#This Row],[PMT NO]]&lt;&gt;"",SUM(INDEX(PaymentSchedule[INTEREST],1,1):PaymentSchedule[[#This Row],[INTEREST]]),"")</f>
        <v/>
      </c>
    </row>
    <row r="163" spans="2:11" x14ac:dyDescent="0.2">
      <c r="B163" s="7" t="str">
        <f ca="1">IF(LoanIsGood,IF(ROW()-ROW(PaymentSchedule[[#Headers],[PMT NO]])&gt;ScheduledNumberOfPayments,"",ROW()-ROW(PaymentSchedule[[#Headers],[PMT NO]])),"")</f>
        <v/>
      </c>
      <c r="C163" s="4" t="str">
        <f ca="1">IF(PaymentSchedule[[#This Row],[PMT NO]]&lt;&gt;"",EOMONTH(LoanStartDate,ROW(PaymentSchedule[[#This Row],[PMT NO]])-ROW(PaymentSchedule[[#Headers],[PMT NO]])-2)+DAY(LoanStartDate),"")</f>
        <v/>
      </c>
      <c r="D16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3" s="5" t="str">
        <f ca="1">IF(PaymentSchedule[[#This Row],[PMT NO]]&lt;&gt;"",ScheduledPayment,"")</f>
        <v/>
      </c>
      <c r="F16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3" s="5" t="str">
        <f ca="1">IF(PaymentSchedule[[#This Row],[PMT NO]]&lt;&gt;"",PaymentSchedule[[#This Row],[TOTAL PAYMENT]]-PaymentSchedule[[#This Row],[INTEREST]],"")</f>
        <v/>
      </c>
      <c r="I163" s="5" t="str">
        <f ca="1">IF(PaymentSchedule[[#This Row],[PMT NO]]&lt;&gt;"",PaymentSchedule[[#This Row],[BEGINNING BALANCE]]*(InterestRate/PaymentsPerYear),"")</f>
        <v/>
      </c>
      <c r="J16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3" s="8" t="str">
        <f ca="1">IF(PaymentSchedule[[#This Row],[PMT NO]]&lt;&gt;"",SUM(INDEX(PaymentSchedule[INTEREST],1,1):PaymentSchedule[[#This Row],[INTEREST]]),"")</f>
        <v/>
      </c>
    </row>
    <row r="164" spans="2:11" x14ac:dyDescent="0.2">
      <c r="B164" s="7" t="str">
        <f ca="1">IF(LoanIsGood,IF(ROW()-ROW(PaymentSchedule[[#Headers],[PMT NO]])&gt;ScheduledNumberOfPayments,"",ROW()-ROW(PaymentSchedule[[#Headers],[PMT NO]])),"")</f>
        <v/>
      </c>
      <c r="C164" s="4" t="str">
        <f ca="1">IF(PaymentSchedule[[#This Row],[PMT NO]]&lt;&gt;"",EOMONTH(LoanStartDate,ROW(PaymentSchedule[[#This Row],[PMT NO]])-ROW(PaymentSchedule[[#Headers],[PMT NO]])-2)+DAY(LoanStartDate),"")</f>
        <v/>
      </c>
      <c r="D16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4" s="5" t="str">
        <f ca="1">IF(PaymentSchedule[[#This Row],[PMT NO]]&lt;&gt;"",ScheduledPayment,"")</f>
        <v/>
      </c>
      <c r="F16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4" s="5" t="str">
        <f ca="1">IF(PaymentSchedule[[#This Row],[PMT NO]]&lt;&gt;"",PaymentSchedule[[#This Row],[TOTAL PAYMENT]]-PaymentSchedule[[#This Row],[INTEREST]],"")</f>
        <v/>
      </c>
      <c r="I164" s="5" t="str">
        <f ca="1">IF(PaymentSchedule[[#This Row],[PMT NO]]&lt;&gt;"",PaymentSchedule[[#This Row],[BEGINNING BALANCE]]*(InterestRate/PaymentsPerYear),"")</f>
        <v/>
      </c>
      <c r="J16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4" s="8" t="str">
        <f ca="1">IF(PaymentSchedule[[#This Row],[PMT NO]]&lt;&gt;"",SUM(INDEX(PaymentSchedule[INTEREST],1,1):PaymentSchedule[[#This Row],[INTEREST]]),"")</f>
        <v/>
      </c>
    </row>
    <row r="165" spans="2:11" x14ac:dyDescent="0.2">
      <c r="B165" s="7" t="str">
        <f ca="1">IF(LoanIsGood,IF(ROW()-ROW(PaymentSchedule[[#Headers],[PMT NO]])&gt;ScheduledNumberOfPayments,"",ROW()-ROW(PaymentSchedule[[#Headers],[PMT NO]])),"")</f>
        <v/>
      </c>
      <c r="C165" s="4" t="str">
        <f ca="1">IF(PaymentSchedule[[#This Row],[PMT NO]]&lt;&gt;"",EOMONTH(LoanStartDate,ROW(PaymentSchedule[[#This Row],[PMT NO]])-ROW(PaymentSchedule[[#Headers],[PMT NO]])-2)+DAY(LoanStartDate),"")</f>
        <v/>
      </c>
      <c r="D16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5" s="5" t="str">
        <f ca="1">IF(PaymentSchedule[[#This Row],[PMT NO]]&lt;&gt;"",ScheduledPayment,"")</f>
        <v/>
      </c>
      <c r="F16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5" s="5" t="str">
        <f ca="1">IF(PaymentSchedule[[#This Row],[PMT NO]]&lt;&gt;"",PaymentSchedule[[#This Row],[TOTAL PAYMENT]]-PaymentSchedule[[#This Row],[INTEREST]],"")</f>
        <v/>
      </c>
      <c r="I165" s="5" t="str">
        <f ca="1">IF(PaymentSchedule[[#This Row],[PMT NO]]&lt;&gt;"",PaymentSchedule[[#This Row],[BEGINNING BALANCE]]*(InterestRate/PaymentsPerYear),"")</f>
        <v/>
      </c>
      <c r="J16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5" s="8" t="str">
        <f ca="1">IF(PaymentSchedule[[#This Row],[PMT NO]]&lt;&gt;"",SUM(INDEX(PaymentSchedule[INTEREST],1,1):PaymentSchedule[[#This Row],[INTEREST]]),"")</f>
        <v/>
      </c>
    </row>
    <row r="166" spans="2:11" x14ac:dyDescent="0.2">
      <c r="B166" s="7" t="str">
        <f ca="1">IF(LoanIsGood,IF(ROW()-ROW(PaymentSchedule[[#Headers],[PMT NO]])&gt;ScheduledNumberOfPayments,"",ROW()-ROW(PaymentSchedule[[#Headers],[PMT NO]])),"")</f>
        <v/>
      </c>
      <c r="C166" s="4" t="str">
        <f ca="1">IF(PaymentSchedule[[#This Row],[PMT NO]]&lt;&gt;"",EOMONTH(LoanStartDate,ROW(PaymentSchedule[[#This Row],[PMT NO]])-ROW(PaymentSchedule[[#Headers],[PMT NO]])-2)+DAY(LoanStartDate),"")</f>
        <v/>
      </c>
      <c r="D16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6" s="5" t="str">
        <f ca="1">IF(PaymentSchedule[[#This Row],[PMT NO]]&lt;&gt;"",ScheduledPayment,"")</f>
        <v/>
      </c>
      <c r="F16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6" s="5" t="str">
        <f ca="1">IF(PaymentSchedule[[#This Row],[PMT NO]]&lt;&gt;"",PaymentSchedule[[#This Row],[TOTAL PAYMENT]]-PaymentSchedule[[#This Row],[INTEREST]],"")</f>
        <v/>
      </c>
      <c r="I166" s="5" t="str">
        <f ca="1">IF(PaymentSchedule[[#This Row],[PMT NO]]&lt;&gt;"",PaymentSchedule[[#This Row],[BEGINNING BALANCE]]*(InterestRate/PaymentsPerYear),"")</f>
        <v/>
      </c>
      <c r="J16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6" s="8" t="str">
        <f ca="1">IF(PaymentSchedule[[#This Row],[PMT NO]]&lt;&gt;"",SUM(INDEX(PaymentSchedule[INTEREST],1,1):PaymentSchedule[[#This Row],[INTEREST]]),"")</f>
        <v/>
      </c>
    </row>
    <row r="167" spans="2:11" x14ac:dyDescent="0.2">
      <c r="B167" s="7" t="str">
        <f ca="1">IF(LoanIsGood,IF(ROW()-ROW(PaymentSchedule[[#Headers],[PMT NO]])&gt;ScheduledNumberOfPayments,"",ROW()-ROW(PaymentSchedule[[#Headers],[PMT NO]])),"")</f>
        <v/>
      </c>
      <c r="C167" s="4" t="str">
        <f ca="1">IF(PaymentSchedule[[#This Row],[PMT NO]]&lt;&gt;"",EOMONTH(LoanStartDate,ROW(PaymentSchedule[[#This Row],[PMT NO]])-ROW(PaymentSchedule[[#Headers],[PMT NO]])-2)+DAY(LoanStartDate),"")</f>
        <v/>
      </c>
      <c r="D16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7" s="5" t="str">
        <f ca="1">IF(PaymentSchedule[[#This Row],[PMT NO]]&lt;&gt;"",ScheduledPayment,"")</f>
        <v/>
      </c>
      <c r="F16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7" s="5" t="str">
        <f ca="1">IF(PaymentSchedule[[#This Row],[PMT NO]]&lt;&gt;"",PaymentSchedule[[#This Row],[TOTAL PAYMENT]]-PaymentSchedule[[#This Row],[INTEREST]],"")</f>
        <v/>
      </c>
      <c r="I167" s="5" t="str">
        <f ca="1">IF(PaymentSchedule[[#This Row],[PMT NO]]&lt;&gt;"",PaymentSchedule[[#This Row],[BEGINNING BALANCE]]*(InterestRate/PaymentsPerYear),"")</f>
        <v/>
      </c>
      <c r="J16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7" s="8" t="str">
        <f ca="1">IF(PaymentSchedule[[#This Row],[PMT NO]]&lt;&gt;"",SUM(INDEX(PaymentSchedule[INTEREST],1,1):PaymentSchedule[[#This Row],[INTEREST]]),"")</f>
        <v/>
      </c>
    </row>
    <row r="168" spans="2:11" x14ac:dyDescent="0.2">
      <c r="B168" s="7" t="str">
        <f ca="1">IF(LoanIsGood,IF(ROW()-ROW(PaymentSchedule[[#Headers],[PMT NO]])&gt;ScheduledNumberOfPayments,"",ROW()-ROW(PaymentSchedule[[#Headers],[PMT NO]])),"")</f>
        <v/>
      </c>
      <c r="C168" s="4" t="str">
        <f ca="1">IF(PaymentSchedule[[#This Row],[PMT NO]]&lt;&gt;"",EOMONTH(LoanStartDate,ROW(PaymentSchedule[[#This Row],[PMT NO]])-ROW(PaymentSchedule[[#Headers],[PMT NO]])-2)+DAY(LoanStartDate),"")</f>
        <v/>
      </c>
      <c r="D16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8" s="5" t="str">
        <f ca="1">IF(PaymentSchedule[[#This Row],[PMT NO]]&lt;&gt;"",ScheduledPayment,"")</f>
        <v/>
      </c>
      <c r="F16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8" s="5" t="str">
        <f ca="1">IF(PaymentSchedule[[#This Row],[PMT NO]]&lt;&gt;"",PaymentSchedule[[#This Row],[TOTAL PAYMENT]]-PaymentSchedule[[#This Row],[INTEREST]],"")</f>
        <v/>
      </c>
      <c r="I168" s="5" t="str">
        <f ca="1">IF(PaymentSchedule[[#This Row],[PMT NO]]&lt;&gt;"",PaymentSchedule[[#This Row],[BEGINNING BALANCE]]*(InterestRate/PaymentsPerYear),"")</f>
        <v/>
      </c>
      <c r="J16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8" s="8" t="str">
        <f ca="1">IF(PaymentSchedule[[#This Row],[PMT NO]]&lt;&gt;"",SUM(INDEX(PaymentSchedule[INTEREST],1,1):PaymentSchedule[[#This Row],[INTEREST]]),"")</f>
        <v/>
      </c>
    </row>
    <row r="169" spans="2:11" x14ac:dyDescent="0.2">
      <c r="B169" s="7" t="str">
        <f ca="1">IF(LoanIsGood,IF(ROW()-ROW(PaymentSchedule[[#Headers],[PMT NO]])&gt;ScheduledNumberOfPayments,"",ROW()-ROW(PaymentSchedule[[#Headers],[PMT NO]])),"")</f>
        <v/>
      </c>
      <c r="C169" s="4" t="str">
        <f ca="1">IF(PaymentSchedule[[#This Row],[PMT NO]]&lt;&gt;"",EOMONTH(LoanStartDate,ROW(PaymentSchedule[[#This Row],[PMT NO]])-ROW(PaymentSchedule[[#Headers],[PMT NO]])-2)+DAY(LoanStartDate),"")</f>
        <v/>
      </c>
      <c r="D16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9" s="5" t="str">
        <f ca="1">IF(PaymentSchedule[[#This Row],[PMT NO]]&lt;&gt;"",ScheduledPayment,"")</f>
        <v/>
      </c>
      <c r="F16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9" s="5" t="str">
        <f ca="1">IF(PaymentSchedule[[#This Row],[PMT NO]]&lt;&gt;"",PaymentSchedule[[#This Row],[TOTAL PAYMENT]]-PaymentSchedule[[#This Row],[INTEREST]],"")</f>
        <v/>
      </c>
      <c r="I169" s="5" t="str">
        <f ca="1">IF(PaymentSchedule[[#This Row],[PMT NO]]&lt;&gt;"",PaymentSchedule[[#This Row],[BEGINNING BALANCE]]*(InterestRate/PaymentsPerYear),"")</f>
        <v/>
      </c>
      <c r="J16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9" s="8" t="str">
        <f ca="1">IF(PaymentSchedule[[#This Row],[PMT NO]]&lt;&gt;"",SUM(INDEX(PaymentSchedule[INTEREST],1,1):PaymentSchedule[[#This Row],[INTEREST]]),"")</f>
        <v/>
      </c>
    </row>
    <row r="170" spans="2:11" x14ac:dyDescent="0.2">
      <c r="B170" s="7" t="str">
        <f ca="1">IF(LoanIsGood,IF(ROW()-ROW(PaymentSchedule[[#Headers],[PMT NO]])&gt;ScheduledNumberOfPayments,"",ROW()-ROW(PaymentSchedule[[#Headers],[PMT NO]])),"")</f>
        <v/>
      </c>
      <c r="C170" s="4" t="str">
        <f ca="1">IF(PaymentSchedule[[#This Row],[PMT NO]]&lt;&gt;"",EOMONTH(LoanStartDate,ROW(PaymentSchedule[[#This Row],[PMT NO]])-ROW(PaymentSchedule[[#Headers],[PMT NO]])-2)+DAY(LoanStartDate),"")</f>
        <v/>
      </c>
      <c r="D17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0" s="5" t="str">
        <f ca="1">IF(PaymentSchedule[[#This Row],[PMT NO]]&lt;&gt;"",ScheduledPayment,"")</f>
        <v/>
      </c>
      <c r="F17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0" s="5" t="str">
        <f ca="1">IF(PaymentSchedule[[#This Row],[PMT NO]]&lt;&gt;"",PaymentSchedule[[#This Row],[TOTAL PAYMENT]]-PaymentSchedule[[#This Row],[INTEREST]],"")</f>
        <v/>
      </c>
      <c r="I170" s="5" t="str">
        <f ca="1">IF(PaymentSchedule[[#This Row],[PMT NO]]&lt;&gt;"",PaymentSchedule[[#This Row],[BEGINNING BALANCE]]*(InterestRate/PaymentsPerYear),"")</f>
        <v/>
      </c>
      <c r="J17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0" s="8" t="str">
        <f ca="1">IF(PaymentSchedule[[#This Row],[PMT NO]]&lt;&gt;"",SUM(INDEX(PaymentSchedule[INTEREST],1,1):PaymentSchedule[[#This Row],[INTEREST]]),"")</f>
        <v/>
      </c>
    </row>
    <row r="171" spans="2:11" x14ac:dyDescent="0.2">
      <c r="B171" s="7" t="str">
        <f ca="1">IF(LoanIsGood,IF(ROW()-ROW(PaymentSchedule[[#Headers],[PMT NO]])&gt;ScheduledNumberOfPayments,"",ROW()-ROW(PaymentSchedule[[#Headers],[PMT NO]])),"")</f>
        <v/>
      </c>
      <c r="C171" s="4" t="str">
        <f ca="1">IF(PaymentSchedule[[#This Row],[PMT NO]]&lt;&gt;"",EOMONTH(LoanStartDate,ROW(PaymentSchedule[[#This Row],[PMT NO]])-ROW(PaymentSchedule[[#Headers],[PMT NO]])-2)+DAY(LoanStartDate),"")</f>
        <v/>
      </c>
      <c r="D17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1" s="5" t="str">
        <f ca="1">IF(PaymentSchedule[[#This Row],[PMT NO]]&lt;&gt;"",ScheduledPayment,"")</f>
        <v/>
      </c>
      <c r="F17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1" s="5" t="str">
        <f ca="1">IF(PaymentSchedule[[#This Row],[PMT NO]]&lt;&gt;"",PaymentSchedule[[#This Row],[TOTAL PAYMENT]]-PaymentSchedule[[#This Row],[INTEREST]],"")</f>
        <v/>
      </c>
      <c r="I171" s="5" t="str">
        <f ca="1">IF(PaymentSchedule[[#This Row],[PMT NO]]&lt;&gt;"",PaymentSchedule[[#This Row],[BEGINNING BALANCE]]*(InterestRate/PaymentsPerYear),"")</f>
        <v/>
      </c>
      <c r="J17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1" s="8" t="str">
        <f ca="1">IF(PaymentSchedule[[#This Row],[PMT NO]]&lt;&gt;"",SUM(INDEX(PaymentSchedule[INTEREST],1,1):PaymentSchedule[[#This Row],[INTEREST]]),"")</f>
        <v/>
      </c>
    </row>
    <row r="172" spans="2:11" x14ac:dyDescent="0.2">
      <c r="B172" s="7" t="str">
        <f ca="1">IF(LoanIsGood,IF(ROW()-ROW(PaymentSchedule[[#Headers],[PMT NO]])&gt;ScheduledNumberOfPayments,"",ROW()-ROW(PaymentSchedule[[#Headers],[PMT NO]])),"")</f>
        <v/>
      </c>
      <c r="C172" s="4" t="str">
        <f ca="1">IF(PaymentSchedule[[#This Row],[PMT NO]]&lt;&gt;"",EOMONTH(LoanStartDate,ROW(PaymentSchedule[[#This Row],[PMT NO]])-ROW(PaymentSchedule[[#Headers],[PMT NO]])-2)+DAY(LoanStartDate),"")</f>
        <v/>
      </c>
      <c r="D17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2" s="5" t="str">
        <f ca="1">IF(PaymentSchedule[[#This Row],[PMT NO]]&lt;&gt;"",ScheduledPayment,"")</f>
        <v/>
      </c>
      <c r="F17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2" s="5" t="str">
        <f ca="1">IF(PaymentSchedule[[#This Row],[PMT NO]]&lt;&gt;"",PaymentSchedule[[#This Row],[TOTAL PAYMENT]]-PaymentSchedule[[#This Row],[INTEREST]],"")</f>
        <v/>
      </c>
      <c r="I172" s="5" t="str">
        <f ca="1">IF(PaymentSchedule[[#This Row],[PMT NO]]&lt;&gt;"",PaymentSchedule[[#This Row],[BEGINNING BALANCE]]*(InterestRate/PaymentsPerYear),"")</f>
        <v/>
      </c>
      <c r="J17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2" s="8" t="str">
        <f ca="1">IF(PaymentSchedule[[#This Row],[PMT NO]]&lt;&gt;"",SUM(INDEX(PaymentSchedule[INTEREST],1,1):PaymentSchedule[[#This Row],[INTEREST]]),"")</f>
        <v/>
      </c>
    </row>
    <row r="173" spans="2:11" x14ac:dyDescent="0.2">
      <c r="B173" s="7" t="str">
        <f ca="1">IF(LoanIsGood,IF(ROW()-ROW(PaymentSchedule[[#Headers],[PMT NO]])&gt;ScheduledNumberOfPayments,"",ROW()-ROW(PaymentSchedule[[#Headers],[PMT NO]])),"")</f>
        <v/>
      </c>
      <c r="C173" s="4" t="str">
        <f ca="1">IF(PaymentSchedule[[#This Row],[PMT NO]]&lt;&gt;"",EOMONTH(LoanStartDate,ROW(PaymentSchedule[[#This Row],[PMT NO]])-ROW(PaymentSchedule[[#Headers],[PMT NO]])-2)+DAY(LoanStartDate),"")</f>
        <v/>
      </c>
      <c r="D17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3" s="5" t="str">
        <f ca="1">IF(PaymentSchedule[[#This Row],[PMT NO]]&lt;&gt;"",ScheduledPayment,"")</f>
        <v/>
      </c>
      <c r="F17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3" s="5" t="str">
        <f ca="1">IF(PaymentSchedule[[#This Row],[PMT NO]]&lt;&gt;"",PaymentSchedule[[#This Row],[TOTAL PAYMENT]]-PaymentSchedule[[#This Row],[INTEREST]],"")</f>
        <v/>
      </c>
      <c r="I173" s="5" t="str">
        <f ca="1">IF(PaymentSchedule[[#This Row],[PMT NO]]&lt;&gt;"",PaymentSchedule[[#This Row],[BEGINNING BALANCE]]*(InterestRate/PaymentsPerYear),"")</f>
        <v/>
      </c>
      <c r="J17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3" s="8" t="str">
        <f ca="1">IF(PaymentSchedule[[#This Row],[PMT NO]]&lt;&gt;"",SUM(INDEX(PaymentSchedule[INTEREST],1,1):PaymentSchedule[[#This Row],[INTEREST]]),"")</f>
        <v/>
      </c>
    </row>
    <row r="174" spans="2:11" x14ac:dyDescent="0.2">
      <c r="B174" s="7" t="str">
        <f ca="1">IF(LoanIsGood,IF(ROW()-ROW(PaymentSchedule[[#Headers],[PMT NO]])&gt;ScheduledNumberOfPayments,"",ROW()-ROW(PaymentSchedule[[#Headers],[PMT NO]])),"")</f>
        <v/>
      </c>
      <c r="C174" s="4" t="str">
        <f ca="1">IF(PaymentSchedule[[#This Row],[PMT NO]]&lt;&gt;"",EOMONTH(LoanStartDate,ROW(PaymentSchedule[[#This Row],[PMT NO]])-ROW(PaymentSchedule[[#Headers],[PMT NO]])-2)+DAY(LoanStartDate),"")</f>
        <v/>
      </c>
      <c r="D17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4" s="5" t="str">
        <f ca="1">IF(PaymentSchedule[[#This Row],[PMT NO]]&lt;&gt;"",ScheduledPayment,"")</f>
        <v/>
      </c>
      <c r="F17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4" s="5" t="str">
        <f ca="1">IF(PaymentSchedule[[#This Row],[PMT NO]]&lt;&gt;"",PaymentSchedule[[#This Row],[TOTAL PAYMENT]]-PaymentSchedule[[#This Row],[INTEREST]],"")</f>
        <v/>
      </c>
      <c r="I174" s="5" t="str">
        <f ca="1">IF(PaymentSchedule[[#This Row],[PMT NO]]&lt;&gt;"",PaymentSchedule[[#This Row],[BEGINNING BALANCE]]*(InterestRate/PaymentsPerYear),"")</f>
        <v/>
      </c>
      <c r="J17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4" s="8" t="str">
        <f ca="1">IF(PaymentSchedule[[#This Row],[PMT NO]]&lt;&gt;"",SUM(INDEX(PaymentSchedule[INTEREST],1,1):PaymentSchedule[[#This Row],[INTEREST]]),"")</f>
        <v/>
      </c>
    </row>
    <row r="175" spans="2:11" x14ac:dyDescent="0.2">
      <c r="B175" s="7" t="str">
        <f ca="1">IF(LoanIsGood,IF(ROW()-ROW(PaymentSchedule[[#Headers],[PMT NO]])&gt;ScheduledNumberOfPayments,"",ROW()-ROW(PaymentSchedule[[#Headers],[PMT NO]])),"")</f>
        <v/>
      </c>
      <c r="C175" s="4" t="str">
        <f ca="1">IF(PaymentSchedule[[#This Row],[PMT NO]]&lt;&gt;"",EOMONTH(LoanStartDate,ROW(PaymentSchedule[[#This Row],[PMT NO]])-ROW(PaymentSchedule[[#Headers],[PMT NO]])-2)+DAY(LoanStartDate),"")</f>
        <v/>
      </c>
      <c r="D17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5" s="5" t="str">
        <f ca="1">IF(PaymentSchedule[[#This Row],[PMT NO]]&lt;&gt;"",ScheduledPayment,"")</f>
        <v/>
      </c>
      <c r="F17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5" s="5" t="str">
        <f ca="1">IF(PaymentSchedule[[#This Row],[PMT NO]]&lt;&gt;"",PaymentSchedule[[#This Row],[TOTAL PAYMENT]]-PaymentSchedule[[#This Row],[INTEREST]],"")</f>
        <v/>
      </c>
      <c r="I175" s="5" t="str">
        <f ca="1">IF(PaymentSchedule[[#This Row],[PMT NO]]&lt;&gt;"",PaymentSchedule[[#This Row],[BEGINNING BALANCE]]*(InterestRate/PaymentsPerYear),"")</f>
        <v/>
      </c>
      <c r="J17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5" s="8" t="str">
        <f ca="1">IF(PaymentSchedule[[#This Row],[PMT NO]]&lt;&gt;"",SUM(INDEX(PaymentSchedule[INTEREST],1,1):PaymentSchedule[[#This Row],[INTEREST]]),"")</f>
        <v/>
      </c>
    </row>
    <row r="176" spans="2:11" x14ac:dyDescent="0.2">
      <c r="B176" s="7" t="str">
        <f ca="1">IF(LoanIsGood,IF(ROW()-ROW(PaymentSchedule[[#Headers],[PMT NO]])&gt;ScheduledNumberOfPayments,"",ROW()-ROW(PaymentSchedule[[#Headers],[PMT NO]])),"")</f>
        <v/>
      </c>
      <c r="C176" s="4" t="str">
        <f ca="1">IF(PaymentSchedule[[#This Row],[PMT NO]]&lt;&gt;"",EOMONTH(LoanStartDate,ROW(PaymentSchedule[[#This Row],[PMT NO]])-ROW(PaymentSchedule[[#Headers],[PMT NO]])-2)+DAY(LoanStartDate),"")</f>
        <v/>
      </c>
      <c r="D17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6" s="5" t="str">
        <f ca="1">IF(PaymentSchedule[[#This Row],[PMT NO]]&lt;&gt;"",ScheduledPayment,"")</f>
        <v/>
      </c>
      <c r="F17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6" s="5" t="str">
        <f ca="1">IF(PaymentSchedule[[#This Row],[PMT NO]]&lt;&gt;"",PaymentSchedule[[#This Row],[TOTAL PAYMENT]]-PaymentSchedule[[#This Row],[INTEREST]],"")</f>
        <v/>
      </c>
      <c r="I176" s="5" t="str">
        <f ca="1">IF(PaymentSchedule[[#This Row],[PMT NO]]&lt;&gt;"",PaymentSchedule[[#This Row],[BEGINNING BALANCE]]*(InterestRate/PaymentsPerYear),"")</f>
        <v/>
      </c>
      <c r="J17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6" s="8" t="str">
        <f ca="1">IF(PaymentSchedule[[#This Row],[PMT NO]]&lt;&gt;"",SUM(INDEX(PaymentSchedule[INTEREST],1,1):PaymentSchedule[[#This Row],[INTEREST]]),"")</f>
        <v/>
      </c>
    </row>
    <row r="177" spans="2:11" x14ac:dyDescent="0.2">
      <c r="B177" s="7" t="str">
        <f ca="1">IF(LoanIsGood,IF(ROW()-ROW(PaymentSchedule[[#Headers],[PMT NO]])&gt;ScheduledNumberOfPayments,"",ROW()-ROW(PaymentSchedule[[#Headers],[PMT NO]])),"")</f>
        <v/>
      </c>
      <c r="C177" s="4" t="str">
        <f ca="1">IF(PaymentSchedule[[#This Row],[PMT NO]]&lt;&gt;"",EOMONTH(LoanStartDate,ROW(PaymentSchedule[[#This Row],[PMT NO]])-ROW(PaymentSchedule[[#Headers],[PMT NO]])-2)+DAY(LoanStartDate),"")</f>
        <v/>
      </c>
      <c r="D17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7" s="5" t="str">
        <f ca="1">IF(PaymentSchedule[[#This Row],[PMT NO]]&lt;&gt;"",ScheduledPayment,"")</f>
        <v/>
      </c>
      <c r="F17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7" s="5" t="str">
        <f ca="1">IF(PaymentSchedule[[#This Row],[PMT NO]]&lt;&gt;"",PaymentSchedule[[#This Row],[TOTAL PAYMENT]]-PaymentSchedule[[#This Row],[INTEREST]],"")</f>
        <v/>
      </c>
      <c r="I177" s="5" t="str">
        <f ca="1">IF(PaymentSchedule[[#This Row],[PMT NO]]&lt;&gt;"",PaymentSchedule[[#This Row],[BEGINNING BALANCE]]*(InterestRate/PaymentsPerYear),"")</f>
        <v/>
      </c>
      <c r="J17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7" s="8" t="str">
        <f ca="1">IF(PaymentSchedule[[#This Row],[PMT NO]]&lt;&gt;"",SUM(INDEX(PaymentSchedule[INTEREST],1,1):PaymentSchedule[[#This Row],[INTEREST]]),"")</f>
        <v/>
      </c>
    </row>
    <row r="178" spans="2:11" x14ac:dyDescent="0.2">
      <c r="B178" s="7" t="str">
        <f ca="1">IF(LoanIsGood,IF(ROW()-ROW(PaymentSchedule[[#Headers],[PMT NO]])&gt;ScheduledNumberOfPayments,"",ROW()-ROW(PaymentSchedule[[#Headers],[PMT NO]])),"")</f>
        <v/>
      </c>
      <c r="C178" s="4" t="str">
        <f ca="1">IF(PaymentSchedule[[#This Row],[PMT NO]]&lt;&gt;"",EOMONTH(LoanStartDate,ROW(PaymentSchedule[[#This Row],[PMT NO]])-ROW(PaymentSchedule[[#Headers],[PMT NO]])-2)+DAY(LoanStartDate),"")</f>
        <v/>
      </c>
      <c r="D17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8" s="5" t="str">
        <f ca="1">IF(PaymentSchedule[[#This Row],[PMT NO]]&lt;&gt;"",ScheduledPayment,"")</f>
        <v/>
      </c>
      <c r="F17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8" s="5" t="str">
        <f ca="1">IF(PaymentSchedule[[#This Row],[PMT NO]]&lt;&gt;"",PaymentSchedule[[#This Row],[TOTAL PAYMENT]]-PaymentSchedule[[#This Row],[INTEREST]],"")</f>
        <v/>
      </c>
      <c r="I178" s="5" t="str">
        <f ca="1">IF(PaymentSchedule[[#This Row],[PMT NO]]&lt;&gt;"",PaymentSchedule[[#This Row],[BEGINNING BALANCE]]*(InterestRate/PaymentsPerYear),"")</f>
        <v/>
      </c>
      <c r="J17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8" s="8" t="str">
        <f ca="1">IF(PaymentSchedule[[#This Row],[PMT NO]]&lt;&gt;"",SUM(INDEX(PaymentSchedule[INTEREST],1,1):PaymentSchedule[[#This Row],[INTEREST]]),"")</f>
        <v/>
      </c>
    </row>
    <row r="179" spans="2:11" x14ac:dyDescent="0.2">
      <c r="B179" s="7" t="str">
        <f ca="1">IF(LoanIsGood,IF(ROW()-ROW(PaymentSchedule[[#Headers],[PMT NO]])&gt;ScheduledNumberOfPayments,"",ROW()-ROW(PaymentSchedule[[#Headers],[PMT NO]])),"")</f>
        <v/>
      </c>
      <c r="C179" s="4" t="str">
        <f ca="1">IF(PaymentSchedule[[#This Row],[PMT NO]]&lt;&gt;"",EOMONTH(LoanStartDate,ROW(PaymentSchedule[[#This Row],[PMT NO]])-ROW(PaymentSchedule[[#Headers],[PMT NO]])-2)+DAY(LoanStartDate),"")</f>
        <v/>
      </c>
      <c r="D17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9" s="5" t="str">
        <f ca="1">IF(PaymentSchedule[[#This Row],[PMT NO]]&lt;&gt;"",ScheduledPayment,"")</f>
        <v/>
      </c>
      <c r="F17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9" s="5" t="str">
        <f ca="1">IF(PaymentSchedule[[#This Row],[PMT NO]]&lt;&gt;"",PaymentSchedule[[#This Row],[TOTAL PAYMENT]]-PaymentSchedule[[#This Row],[INTEREST]],"")</f>
        <v/>
      </c>
      <c r="I179" s="5" t="str">
        <f ca="1">IF(PaymentSchedule[[#This Row],[PMT NO]]&lt;&gt;"",PaymentSchedule[[#This Row],[BEGINNING BALANCE]]*(InterestRate/PaymentsPerYear),"")</f>
        <v/>
      </c>
      <c r="J17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9" s="8" t="str">
        <f ca="1">IF(PaymentSchedule[[#This Row],[PMT NO]]&lt;&gt;"",SUM(INDEX(PaymentSchedule[INTEREST],1,1):PaymentSchedule[[#This Row],[INTEREST]]),"")</f>
        <v/>
      </c>
    </row>
    <row r="180" spans="2:11" x14ac:dyDescent="0.2">
      <c r="B180" s="7" t="str">
        <f ca="1">IF(LoanIsGood,IF(ROW()-ROW(PaymentSchedule[[#Headers],[PMT NO]])&gt;ScheduledNumberOfPayments,"",ROW()-ROW(PaymentSchedule[[#Headers],[PMT NO]])),"")</f>
        <v/>
      </c>
      <c r="C180" s="4" t="str">
        <f ca="1">IF(PaymentSchedule[[#This Row],[PMT NO]]&lt;&gt;"",EOMONTH(LoanStartDate,ROW(PaymentSchedule[[#This Row],[PMT NO]])-ROW(PaymentSchedule[[#Headers],[PMT NO]])-2)+DAY(LoanStartDate),"")</f>
        <v/>
      </c>
      <c r="D18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0" s="5" t="str">
        <f ca="1">IF(PaymentSchedule[[#This Row],[PMT NO]]&lt;&gt;"",ScheduledPayment,"")</f>
        <v/>
      </c>
      <c r="F18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0" s="5" t="str">
        <f ca="1">IF(PaymentSchedule[[#This Row],[PMT NO]]&lt;&gt;"",PaymentSchedule[[#This Row],[TOTAL PAYMENT]]-PaymentSchedule[[#This Row],[INTEREST]],"")</f>
        <v/>
      </c>
      <c r="I180" s="5" t="str">
        <f ca="1">IF(PaymentSchedule[[#This Row],[PMT NO]]&lt;&gt;"",PaymentSchedule[[#This Row],[BEGINNING BALANCE]]*(InterestRate/PaymentsPerYear),"")</f>
        <v/>
      </c>
      <c r="J18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0" s="8" t="str">
        <f ca="1">IF(PaymentSchedule[[#This Row],[PMT NO]]&lt;&gt;"",SUM(INDEX(PaymentSchedule[INTEREST],1,1):PaymentSchedule[[#This Row],[INTEREST]]),"")</f>
        <v/>
      </c>
    </row>
    <row r="181" spans="2:11" x14ac:dyDescent="0.2">
      <c r="B181" s="7" t="str">
        <f ca="1">IF(LoanIsGood,IF(ROW()-ROW(PaymentSchedule[[#Headers],[PMT NO]])&gt;ScheduledNumberOfPayments,"",ROW()-ROW(PaymentSchedule[[#Headers],[PMT NO]])),"")</f>
        <v/>
      </c>
      <c r="C181" s="4" t="str">
        <f ca="1">IF(PaymentSchedule[[#This Row],[PMT NO]]&lt;&gt;"",EOMONTH(LoanStartDate,ROW(PaymentSchedule[[#This Row],[PMT NO]])-ROW(PaymentSchedule[[#Headers],[PMT NO]])-2)+DAY(LoanStartDate),"")</f>
        <v/>
      </c>
      <c r="D18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1" s="5" t="str">
        <f ca="1">IF(PaymentSchedule[[#This Row],[PMT NO]]&lt;&gt;"",ScheduledPayment,"")</f>
        <v/>
      </c>
      <c r="F18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1" s="5" t="str">
        <f ca="1">IF(PaymentSchedule[[#This Row],[PMT NO]]&lt;&gt;"",PaymentSchedule[[#This Row],[TOTAL PAYMENT]]-PaymentSchedule[[#This Row],[INTEREST]],"")</f>
        <v/>
      </c>
      <c r="I181" s="5" t="str">
        <f ca="1">IF(PaymentSchedule[[#This Row],[PMT NO]]&lt;&gt;"",PaymentSchedule[[#This Row],[BEGINNING BALANCE]]*(InterestRate/PaymentsPerYear),"")</f>
        <v/>
      </c>
      <c r="J18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1" s="8" t="str">
        <f ca="1">IF(PaymentSchedule[[#This Row],[PMT NO]]&lt;&gt;"",SUM(INDEX(PaymentSchedule[INTEREST],1,1):PaymentSchedule[[#This Row],[INTEREST]]),"")</f>
        <v/>
      </c>
    </row>
    <row r="182" spans="2:11" x14ac:dyDescent="0.2">
      <c r="B182" s="7" t="str">
        <f ca="1">IF(LoanIsGood,IF(ROW()-ROW(PaymentSchedule[[#Headers],[PMT NO]])&gt;ScheduledNumberOfPayments,"",ROW()-ROW(PaymentSchedule[[#Headers],[PMT NO]])),"")</f>
        <v/>
      </c>
      <c r="C182" s="4" t="str">
        <f ca="1">IF(PaymentSchedule[[#This Row],[PMT NO]]&lt;&gt;"",EOMONTH(LoanStartDate,ROW(PaymentSchedule[[#This Row],[PMT NO]])-ROW(PaymentSchedule[[#Headers],[PMT NO]])-2)+DAY(LoanStartDate),"")</f>
        <v/>
      </c>
      <c r="D18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2" s="5" t="str">
        <f ca="1">IF(PaymentSchedule[[#This Row],[PMT NO]]&lt;&gt;"",ScheduledPayment,"")</f>
        <v/>
      </c>
      <c r="F18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2" s="5" t="str">
        <f ca="1">IF(PaymentSchedule[[#This Row],[PMT NO]]&lt;&gt;"",PaymentSchedule[[#This Row],[TOTAL PAYMENT]]-PaymentSchedule[[#This Row],[INTEREST]],"")</f>
        <v/>
      </c>
      <c r="I182" s="5" t="str">
        <f ca="1">IF(PaymentSchedule[[#This Row],[PMT NO]]&lt;&gt;"",PaymentSchedule[[#This Row],[BEGINNING BALANCE]]*(InterestRate/PaymentsPerYear),"")</f>
        <v/>
      </c>
      <c r="J18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2" s="8" t="str">
        <f ca="1">IF(PaymentSchedule[[#This Row],[PMT NO]]&lt;&gt;"",SUM(INDEX(PaymentSchedule[INTEREST],1,1):PaymentSchedule[[#This Row],[INTEREST]]),"")</f>
        <v/>
      </c>
    </row>
    <row r="183" spans="2:11" x14ac:dyDescent="0.2">
      <c r="B183" s="7" t="str">
        <f ca="1">IF(LoanIsGood,IF(ROW()-ROW(PaymentSchedule[[#Headers],[PMT NO]])&gt;ScheduledNumberOfPayments,"",ROW()-ROW(PaymentSchedule[[#Headers],[PMT NO]])),"")</f>
        <v/>
      </c>
      <c r="C183" s="4" t="str">
        <f ca="1">IF(PaymentSchedule[[#This Row],[PMT NO]]&lt;&gt;"",EOMONTH(LoanStartDate,ROW(PaymentSchedule[[#This Row],[PMT NO]])-ROW(PaymentSchedule[[#Headers],[PMT NO]])-2)+DAY(LoanStartDate),"")</f>
        <v/>
      </c>
      <c r="D18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3" s="5" t="str">
        <f ca="1">IF(PaymentSchedule[[#This Row],[PMT NO]]&lt;&gt;"",ScheduledPayment,"")</f>
        <v/>
      </c>
      <c r="F18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3" s="5" t="str">
        <f ca="1">IF(PaymentSchedule[[#This Row],[PMT NO]]&lt;&gt;"",PaymentSchedule[[#This Row],[TOTAL PAYMENT]]-PaymentSchedule[[#This Row],[INTEREST]],"")</f>
        <v/>
      </c>
      <c r="I183" s="5" t="str">
        <f ca="1">IF(PaymentSchedule[[#This Row],[PMT NO]]&lt;&gt;"",PaymentSchedule[[#This Row],[BEGINNING BALANCE]]*(InterestRate/PaymentsPerYear),"")</f>
        <v/>
      </c>
      <c r="J18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3" s="8" t="str">
        <f ca="1">IF(PaymentSchedule[[#This Row],[PMT NO]]&lt;&gt;"",SUM(INDEX(PaymentSchedule[INTEREST],1,1):PaymentSchedule[[#This Row],[INTEREST]]),"")</f>
        <v/>
      </c>
    </row>
    <row r="184" spans="2:11" x14ac:dyDescent="0.2">
      <c r="B184" s="7" t="str">
        <f ca="1">IF(LoanIsGood,IF(ROW()-ROW(PaymentSchedule[[#Headers],[PMT NO]])&gt;ScheduledNumberOfPayments,"",ROW()-ROW(PaymentSchedule[[#Headers],[PMT NO]])),"")</f>
        <v/>
      </c>
      <c r="C184" s="4" t="str">
        <f ca="1">IF(PaymentSchedule[[#This Row],[PMT NO]]&lt;&gt;"",EOMONTH(LoanStartDate,ROW(PaymentSchedule[[#This Row],[PMT NO]])-ROW(PaymentSchedule[[#Headers],[PMT NO]])-2)+DAY(LoanStartDate),"")</f>
        <v/>
      </c>
      <c r="D18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4" s="5" t="str">
        <f ca="1">IF(PaymentSchedule[[#This Row],[PMT NO]]&lt;&gt;"",ScheduledPayment,"")</f>
        <v/>
      </c>
      <c r="F18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4" s="5" t="str">
        <f ca="1">IF(PaymentSchedule[[#This Row],[PMT NO]]&lt;&gt;"",PaymentSchedule[[#This Row],[TOTAL PAYMENT]]-PaymentSchedule[[#This Row],[INTEREST]],"")</f>
        <v/>
      </c>
      <c r="I184" s="5" t="str">
        <f ca="1">IF(PaymentSchedule[[#This Row],[PMT NO]]&lt;&gt;"",PaymentSchedule[[#This Row],[BEGINNING BALANCE]]*(InterestRate/PaymentsPerYear),"")</f>
        <v/>
      </c>
      <c r="J18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4" s="8" t="str">
        <f ca="1">IF(PaymentSchedule[[#This Row],[PMT NO]]&lt;&gt;"",SUM(INDEX(PaymentSchedule[INTEREST],1,1):PaymentSchedule[[#This Row],[INTEREST]]),"")</f>
        <v/>
      </c>
    </row>
    <row r="185" spans="2:11" x14ac:dyDescent="0.2">
      <c r="B185" s="7" t="str">
        <f ca="1">IF(LoanIsGood,IF(ROW()-ROW(PaymentSchedule[[#Headers],[PMT NO]])&gt;ScheduledNumberOfPayments,"",ROW()-ROW(PaymentSchedule[[#Headers],[PMT NO]])),"")</f>
        <v/>
      </c>
      <c r="C185" s="4" t="str">
        <f ca="1">IF(PaymentSchedule[[#This Row],[PMT NO]]&lt;&gt;"",EOMONTH(LoanStartDate,ROW(PaymentSchedule[[#This Row],[PMT NO]])-ROW(PaymentSchedule[[#Headers],[PMT NO]])-2)+DAY(LoanStartDate),"")</f>
        <v/>
      </c>
      <c r="D18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5" s="5" t="str">
        <f ca="1">IF(PaymentSchedule[[#This Row],[PMT NO]]&lt;&gt;"",ScheduledPayment,"")</f>
        <v/>
      </c>
      <c r="F18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5" s="5" t="str">
        <f ca="1">IF(PaymentSchedule[[#This Row],[PMT NO]]&lt;&gt;"",PaymentSchedule[[#This Row],[TOTAL PAYMENT]]-PaymentSchedule[[#This Row],[INTEREST]],"")</f>
        <v/>
      </c>
      <c r="I185" s="5" t="str">
        <f ca="1">IF(PaymentSchedule[[#This Row],[PMT NO]]&lt;&gt;"",PaymentSchedule[[#This Row],[BEGINNING BALANCE]]*(InterestRate/PaymentsPerYear),"")</f>
        <v/>
      </c>
      <c r="J18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5" s="8" t="str">
        <f ca="1">IF(PaymentSchedule[[#This Row],[PMT NO]]&lt;&gt;"",SUM(INDEX(PaymentSchedule[INTEREST],1,1):PaymentSchedule[[#This Row],[INTEREST]]),"")</f>
        <v/>
      </c>
    </row>
    <row r="186" spans="2:11" x14ac:dyDescent="0.2">
      <c r="B186" s="7" t="str">
        <f ca="1">IF(LoanIsGood,IF(ROW()-ROW(PaymentSchedule[[#Headers],[PMT NO]])&gt;ScheduledNumberOfPayments,"",ROW()-ROW(PaymentSchedule[[#Headers],[PMT NO]])),"")</f>
        <v/>
      </c>
      <c r="C186" s="4" t="str">
        <f ca="1">IF(PaymentSchedule[[#This Row],[PMT NO]]&lt;&gt;"",EOMONTH(LoanStartDate,ROW(PaymentSchedule[[#This Row],[PMT NO]])-ROW(PaymentSchedule[[#Headers],[PMT NO]])-2)+DAY(LoanStartDate),"")</f>
        <v/>
      </c>
      <c r="D18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6" s="5" t="str">
        <f ca="1">IF(PaymentSchedule[[#This Row],[PMT NO]]&lt;&gt;"",ScheduledPayment,"")</f>
        <v/>
      </c>
      <c r="F18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6" s="5" t="str">
        <f ca="1">IF(PaymentSchedule[[#This Row],[PMT NO]]&lt;&gt;"",PaymentSchedule[[#This Row],[TOTAL PAYMENT]]-PaymentSchedule[[#This Row],[INTEREST]],"")</f>
        <v/>
      </c>
      <c r="I186" s="5" t="str">
        <f ca="1">IF(PaymentSchedule[[#This Row],[PMT NO]]&lt;&gt;"",PaymentSchedule[[#This Row],[BEGINNING BALANCE]]*(InterestRate/PaymentsPerYear),"")</f>
        <v/>
      </c>
      <c r="J18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6" s="8" t="str">
        <f ca="1">IF(PaymentSchedule[[#This Row],[PMT NO]]&lt;&gt;"",SUM(INDEX(PaymentSchedule[INTEREST],1,1):PaymentSchedule[[#This Row],[INTEREST]]),"")</f>
        <v/>
      </c>
    </row>
    <row r="187" spans="2:11" x14ac:dyDescent="0.2">
      <c r="B187" s="7" t="str">
        <f ca="1">IF(LoanIsGood,IF(ROW()-ROW(PaymentSchedule[[#Headers],[PMT NO]])&gt;ScheduledNumberOfPayments,"",ROW()-ROW(PaymentSchedule[[#Headers],[PMT NO]])),"")</f>
        <v/>
      </c>
      <c r="C187" s="4" t="str">
        <f ca="1">IF(PaymentSchedule[[#This Row],[PMT NO]]&lt;&gt;"",EOMONTH(LoanStartDate,ROW(PaymentSchedule[[#This Row],[PMT NO]])-ROW(PaymentSchedule[[#Headers],[PMT NO]])-2)+DAY(LoanStartDate),"")</f>
        <v/>
      </c>
      <c r="D18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7" s="5" t="str">
        <f ca="1">IF(PaymentSchedule[[#This Row],[PMT NO]]&lt;&gt;"",ScheduledPayment,"")</f>
        <v/>
      </c>
      <c r="F18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7" s="5" t="str">
        <f ca="1">IF(PaymentSchedule[[#This Row],[PMT NO]]&lt;&gt;"",PaymentSchedule[[#This Row],[TOTAL PAYMENT]]-PaymentSchedule[[#This Row],[INTEREST]],"")</f>
        <v/>
      </c>
      <c r="I187" s="5" t="str">
        <f ca="1">IF(PaymentSchedule[[#This Row],[PMT NO]]&lt;&gt;"",PaymentSchedule[[#This Row],[BEGINNING BALANCE]]*(InterestRate/PaymentsPerYear),"")</f>
        <v/>
      </c>
      <c r="J18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7" s="8" t="str">
        <f ca="1">IF(PaymentSchedule[[#This Row],[PMT NO]]&lt;&gt;"",SUM(INDEX(PaymentSchedule[INTEREST],1,1):PaymentSchedule[[#This Row],[INTEREST]]),"")</f>
        <v/>
      </c>
    </row>
    <row r="188" spans="2:11" x14ac:dyDescent="0.2">
      <c r="B188" s="7" t="str">
        <f ca="1">IF(LoanIsGood,IF(ROW()-ROW(PaymentSchedule[[#Headers],[PMT NO]])&gt;ScheduledNumberOfPayments,"",ROW()-ROW(PaymentSchedule[[#Headers],[PMT NO]])),"")</f>
        <v/>
      </c>
      <c r="C188" s="4" t="str">
        <f ca="1">IF(PaymentSchedule[[#This Row],[PMT NO]]&lt;&gt;"",EOMONTH(LoanStartDate,ROW(PaymentSchedule[[#This Row],[PMT NO]])-ROW(PaymentSchedule[[#Headers],[PMT NO]])-2)+DAY(LoanStartDate),"")</f>
        <v/>
      </c>
      <c r="D18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8" s="5" t="str">
        <f ca="1">IF(PaymentSchedule[[#This Row],[PMT NO]]&lt;&gt;"",ScheduledPayment,"")</f>
        <v/>
      </c>
      <c r="F18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8" s="5" t="str">
        <f ca="1">IF(PaymentSchedule[[#This Row],[PMT NO]]&lt;&gt;"",PaymentSchedule[[#This Row],[TOTAL PAYMENT]]-PaymentSchedule[[#This Row],[INTEREST]],"")</f>
        <v/>
      </c>
      <c r="I188" s="5" t="str">
        <f ca="1">IF(PaymentSchedule[[#This Row],[PMT NO]]&lt;&gt;"",PaymentSchedule[[#This Row],[BEGINNING BALANCE]]*(InterestRate/PaymentsPerYear),"")</f>
        <v/>
      </c>
      <c r="J18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8" s="8" t="str">
        <f ca="1">IF(PaymentSchedule[[#This Row],[PMT NO]]&lt;&gt;"",SUM(INDEX(PaymentSchedule[INTEREST],1,1):PaymentSchedule[[#This Row],[INTEREST]]),"")</f>
        <v/>
      </c>
    </row>
    <row r="189" spans="2:11" x14ac:dyDescent="0.2">
      <c r="B189" s="7" t="str">
        <f ca="1">IF(LoanIsGood,IF(ROW()-ROW(PaymentSchedule[[#Headers],[PMT NO]])&gt;ScheduledNumberOfPayments,"",ROW()-ROW(PaymentSchedule[[#Headers],[PMT NO]])),"")</f>
        <v/>
      </c>
      <c r="C189" s="4" t="str">
        <f ca="1">IF(PaymentSchedule[[#This Row],[PMT NO]]&lt;&gt;"",EOMONTH(LoanStartDate,ROW(PaymentSchedule[[#This Row],[PMT NO]])-ROW(PaymentSchedule[[#Headers],[PMT NO]])-2)+DAY(LoanStartDate),"")</f>
        <v/>
      </c>
      <c r="D18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9" s="5" t="str">
        <f ca="1">IF(PaymentSchedule[[#This Row],[PMT NO]]&lt;&gt;"",ScheduledPayment,"")</f>
        <v/>
      </c>
      <c r="F18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9" s="5" t="str">
        <f ca="1">IF(PaymentSchedule[[#This Row],[PMT NO]]&lt;&gt;"",PaymentSchedule[[#This Row],[TOTAL PAYMENT]]-PaymentSchedule[[#This Row],[INTEREST]],"")</f>
        <v/>
      </c>
      <c r="I189" s="5" t="str">
        <f ca="1">IF(PaymentSchedule[[#This Row],[PMT NO]]&lt;&gt;"",PaymentSchedule[[#This Row],[BEGINNING BALANCE]]*(InterestRate/PaymentsPerYear),"")</f>
        <v/>
      </c>
      <c r="J18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9" s="8" t="str">
        <f ca="1">IF(PaymentSchedule[[#This Row],[PMT NO]]&lt;&gt;"",SUM(INDEX(PaymentSchedule[INTEREST],1,1):PaymentSchedule[[#This Row],[INTEREST]]),"")</f>
        <v/>
      </c>
    </row>
    <row r="190" spans="2:11" x14ac:dyDescent="0.2">
      <c r="B190" s="7" t="str">
        <f ca="1">IF(LoanIsGood,IF(ROW()-ROW(PaymentSchedule[[#Headers],[PMT NO]])&gt;ScheduledNumberOfPayments,"",ROW()-ROW(PaymentSchedule[[#Headers],[PMT NO]])),"")</f>
        <v/>
      </c>
      <c r="C190" s="4" t="str">
        <f ca="1">IF(PaymentSchedule[[#This Row],[PMT NO]]&lt;&gt;"",EOMONTH(LoanStartDate,ROW(PaymentSchedule[[#This Row],[PMT NO]])-ROW(PaymentSchedule[[#Headers],[PMT NO]])-2)+DAY(LoanStartDate),"")</f>
        <v/>
      </c>
      <c r="D19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0" s="5" t="str">
        <f ca="1">IF(PaymentSchedule[[#This Row],[PMT NO]]&lt;&gt;"",ScheduledPayment,"")</f>
        <v/>
      </c>
      <c r="F19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0" s="5" t="str">
        <f ca="1">IF(PaymentSchedule[[#This Row],[PMT NO]]&lt;&gt;"",PaymentSchedule[[#This Row],[TOTAL PAYMENT]]-PaymentSchedule[[#This Row],[INTEREST]],"")</f>
        <v/>
      </c>
      <c r="I190" s="5" t="str">
        <f ca="1">IF(PaymentSchedule[[#This Row],[PMT NO]]&lt;&gt;"",PaymentSchedule[[#This Row],[BEGINNING BALANCE]]*(InterestRate/PaymentsPerYear),"")</f>
        <v/>
      </c>
      <c r="J19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0" s="8" t="str">
        <f ca="1">IF(PaymentSchedule[[#This Row],[PMT NO]]&lt;&gt;"",SUM(INDEX(PaymentSchedule[INTEREST],1,1):PaymentSchedule[[#This Row],[INTEREST]]),"")</f>
        <v/>
      </c>
    </row>
    <row r="191" spans="2:11" x14ac:dyDescent="0.2">
      <c r="B191" s="7" t="str">
        <f ca="1">IF(LoanIsGood,IF(ROW()-ROW(PaymentSchedule[[#Headers],[PMT NO]])&gt;ScheduledNumberOfPayments,"",ROW()-ROW(PaymentSchedule[[#Headers],[PMT NO]])),"")</f>
        <v/>
      </c>
      <c r="C191" s="4" t="str">
        <f ca="1">IF(PaymentSchedule[[#This Row],[PMT NO]]&lt;&gt;"",EOMONTH(LoanStartDate,ROW(PaymentSchedule[[#This Row],[PMT NO]])-ROW(PaymentSchedule[[#Headers],[PMT NO]])-2)+DAY(LoanStartDate),"")</f>
        <v/>
      </c>
      <c r="D19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1" s="5" t="str">
        <f ca="1">IF(PaymentSchedule[[#This Row],[PMT NO]]&lt;&gt;"",ScheduledPayment,"")</f>
        <v/>
      </c>
      <c r="F19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1" s="5" t="str">
        <f ca="1">IF(PaymentSchedule[[#This Row],[PMT NO]]&lt;&gt;"",PaymentSchedule[[#This Row],[TOTAL PAYMENT]]-PaymentSchedule[[#This Row],[INTEREST]],"")</f>
        <v/>
      </c>
      <c r="I191" s="5" t="str">
        <f ca="1">IF(PaymentSchedule[[#This Row],[PMT NO]]&lt;&gt;"",PaymentSchedule[[#This Row],[BEGINNING BALANCE]]*(InterestRate/PaymentsPerYear),"")</f>
        <v/>
      </c>
      <c r="J19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1" s="8" t="str">
        <f ca="1">IF(PaymentSchedule[[#This Row],[PMT NO]]&lt;&gt;"",SUM(INDEX(PaymentSchedule[INTEREST],1,1):PaymentSchedule[[#This Row],[INTEREST]]),"")</f>
        <v/>
      </c>
    </row>
    <row r="192" spans="2:11" x14ac:dyDescent="0.2">
      <c r="B192" s="7" t="str">
        <f ca="1">IF(LoanIsGood,IF(ROW()-ROW(PaymentSchedule[[#Headers],[PMT NO]])&gt;ScheduledNumberOfPayments,"",ROW()-ROW(PaymentSchedule[[#Headers],[PMT NO]])),"")</f>
        <v/>
      </c>
      <c r="C192" s="4" t="str">
        <f ca="1">IF(PaymentSchedule[[#This Row],[PMT NO]]&lt;&gt;"",EOMONTH(LoanStartDate,ROW(PaymentSchedule[[#This Row],[PMT NO]])-ROW(PaymentSchedule[[#Headers],[PMT NO]])-2)+DAY(LoanStartDate),"")</f>
        <v/>
      </c>
      <c r="D19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2" s="5" t="str">
        <f ca="1">IF(PaymentSchedule[[#This Row],[PMT NO]]&lt;&gt;"",ScheduledPayment,"")</f>
        <v/>
      </c>
      <c r="F19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2" s="5" t="str">
        <f ca="1">IF(PaymentSchedule[[#This Row],[PMT NO]]&lt;&gt;"",PaymentSchedule[[#This Row],[TOTAL PAYMENT]]-PaymentSchedule[[#This Row],[INTEREST]],"")</f>
        <v/>
      </c>
      <c r="I192" s="5" t="str">
        <f ca="1">IF(PaymentSchedule[[#This Row],[PMT NO]]&lt;&gt;"",PaymentSchedule[[#This Row],[BEGINNING BALANCE]]*(InterestRate/PaymentsPerYear),"")</f>
        <v/>
      </c>
      <c r="J19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2" s="8" t="str">
        <f ca="1">IF(PaymentSchedule[[#This Row],[PMT NO]]&lt;&gt;"",SUM(INDEX(PaymentSchedule[INTEREST],1,1):PaymentSchedule[[#This Row],[INTEREST]]),"")</f>
        <v/>
      </c>
    </row>
    <row r="193" spans="2:11" x14ac:dyDescent="0.2">
      <c r="B193" s="7" t="str">
        <f ca="1">IF(LoanIsGood,IF(ROW()-ROW(PaymentSchedule[[#Headers],[PMT NO]])&gt;ScheduledNumberOfPayments,"",ROW()-ROW(PaymentSchedule[[#Headers],[PMT NO]])),"")</f>
        <v/>
      </c>
      <c r="C193" s="4" t="str">
        <f ca="1">IF(PaymentSchedule[[#This Row],[PMT NO]]&lt;&gt;"",EOMONTH(LoanStartDate,ROW(PaymentSchedule[[#This Row],[PMT NO]])-ROW(PaymentSchedule[[#Headers],[PMT NO]])-2)+DAY(LoanStartDate),"")</f>
        <v/>
      </c>
      <c r="D19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3" s="5" t="str">
        <f ca="1">IF(PaymentSchedule[[#This Row],[PMT NO]]&lt;&gt;"",ScheduledPayment,"")</f>
        <v/>
      </c>
      <c r="F19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3" s="5" t="str">
        <f ca="1">IF(PaymentSchedule[[#This Row],[PMT NO]]&lt;&gt;"",PaymentSchedule[[#This Row],[TOTAL PAYMENT]]-PaymentSchedule[[#This Row],[INTEREST]],"")</f>
        <v/>
      </c>
      <c r="I193" s="5" t="str">
        <f ca="1">IF(PaymentSchedule[[#This Row],[PMT NO]]&lt;&gt;"",PaymentSchedule[[#This Row],[BEGINNING BALANCE]]*(InterestRate/PaymentsPerYear),"")</f>
        <v/>
      </c>
      <c r="J19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3" s="8" t="str">
        <f ca="1">IF(PaymentSchedule[[#This Row],[PMT NO]]&lt;&gt;"",SUM(INDEX(PaymentSchedule[INTEREST],1,1):PaymentSchedule[[#This Row],[INTEREST]]),"")</f>
        <v/>
      </c>
    </row>
    <row r="194" spans="2:11" x14ac:dyDescent="0.2">
      <c r="B194" s="7" t="str">
        <f ca="1">IF(LoanIsGood,IF(ROW()-ROW(PaymentSchedule[[#Headers],[PMT NO]])&gt;ScheduledNumberOfPayments,"",ROW()-ROW(PaymentSchedule[[#Headers],[PMT NO]])),"")</f>
        <v/>
      </c>
      <c r="C194" s="4" t="str">
        <f ca="1">IF(PaymentSchedule[[#This Row],[PMT NO]]&lt;&gt;"",EOMONTH(LoanStartDate,ROW(PaymentSchedule[[#This Row],[PMT NO]])-ROW(PaymentSchedule[[#Headers],[PMT NO]])-2)+DAY(LoanStartDate),"")</f>
        <v/>
      </c>
      <c r="D19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4" s="5" t="str">
        <f ca="1">IF(PaymentSchedule[[#This Row],[PMT NO]]&lt;&gt;"",ScheduledPayment,"")</f>
        <v/>
      </c>
      <c r="F19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4" s="5" t="str">
        <f ca="1">IF(PaymentSchedule[[#This Row],[PMT NO]]&lt;&gt;"",PaymentSchedule[[#This Row],[TOTAL PAYMENT]]-PaymentSchedule[[#This Row],[INTEREST]],"")</f>
        <v/>
      </c>
      <c r="I194" s="5" t="str">
        <f ca="1">IF(PaymentSchedule[[#This Row],[PMT NO]]&lt;&gt;"",PaymentSchedule[[#This Row],[BEGINNING BALANCE]]*(InterestRate/PaymentsPerYear),"")</f>
        <v/>
      </c>
      <c r="J19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4" s="8" t="str">
        <f ca="1">IF(PaymentSchedule[[#This Row],[PMT NO]]&lt;&gt;"",SUM(INDEX(PaymentSchedule[INTEREST],1,1):PaymentSchedule[[#This Row],[INTEREST]]),"")</f>
        <v/>
      </c>
    </row>
    <row r="195" spans="2:11" x14ac:dyDescent="0.2">
      <c r="B195" s="7" t="str">
        <f ca="1">IF(LoanIsGood,IF(ROW()-ROW(PaymentSchedule[[#Headers],[PMT NO]])&gt;ScheduledNumberOfPayments,"",ROW()-ROW(PaymentSchedule[[#Headers],[PMT NO]])),"")</f>
        <v/>
      </c>
      <c r="C195" s="4" t="str">
        <f ca="1">IF(PaymentSchedule[[#This Row],[PMT NO]]&lt;&gt;"",EOMONTH(LoanStartDate,ROW(PaymentSchedule[[#This Row],[PMT NO]])-ROW(PaymentSchedule[[#Headers],[PMT NO]])-2)+DAY(LoanStartDate),"")</f>
        <v/>
      </c>
      <c r="D19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5" s="5" t="str">
        <f ca="1">IF(PaymentSchedule[[#This Row],[PMT NO]]&lt;&gt;"",ScheduledPayment,"")</f>
        <v/>
      </c>
      <c r="F19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5" s="5" t="str">
        <f ca="1">IF(PaymentSchedule[[#This Row],[PMT NO]]&lt;&gt;"",PaymentSchedule[[#This Row],[TOTAL PAYMENT]]-PaymentSchedule[[#This Row],[INTEREST]],"")</f>
        <v/>
      </c>
      <c r="I195" s="5" t="str">
        <f ca="1">IF(PaymentSchedule[[#This Row],[PMT NO]]&lt;&gt;"",PaymentSchedule[[#This Row],[BEGINNING BALANCE]]*(InterestRate/PaymentsPerYear),"")</f>
        <v/>
      </c>
      <c r="J19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5" s="8" t="str">
        <f ca="1">IF(PaymentSchedule[[#This Row],[PMT NO]]&lt;&gt;"",SUM(INDEX(PaymentSchedule[INTEREST],1,1):PaymentSchedule[[#This Row],[INTEREST]]),"")</f>
        <v/>
      </c>
    </row>
    <row r="196" spans="2:11" x14ac:dyDescent="0.2">
      <c r="B196" s="7" t="str">
        <f ca="1">IF(LoanIsGood,IF(ROW()-ROW(PaymentSchedule[[#Headers],[PMT NO]])&gt;ScheduledNumberOfPayments,"",ROW()-ROW(PaymentSchedule[[#Headers],[PMT NO]])),"")</f>
        <v/>
      </c>
      <c r="C196" s="4" t="str">
        <f ca="1">IF(PaymentSchedule[[#This Row],[PMT NO]]&lt;&gt;"",EOMONTH(LoanStartDate,ROW(PaymentSchedule[[#This Row],[PMT NO]])-ROW(PaymentSchedule[[#Headers],[PMT NO]])-2)+DAY(LoanStartDate),"")</f>
        <v/>
      </c>
      <c r="D19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6" s="5" t="str">
        <f ca="1">IF(PaymentSchedule[[#This Row],[PMT NO]]&lt;&gt;"",ScheduledPayment,"")</f>
        <v/>
      </c>
      <c r="F19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6" s="5" t="str">
        <f ca="1">IF(PaymentSchedule[[#This Row],[PMT NO]]&lt;&gt;"",PaymentSchedule[[#This Row],[TOTAL PAYMENT]]-PaymentSchedule[[#This Row],[INTEREST]],"")</f>
        <v/>
      </c>
      <c r="I196" s="5" t="str">
        <f ca="1">IF(PaymentSchedule[[#This Row],[PMT NO]]&lt;&gt;"",PaymentSchedule[[#This Row],[BEGINNING BALANCE]]*(InterestRate/PaymentsPerYear),"")</f>
        <v/>
      </c>
      <c r="J19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6" s="8" t="str">
        <f ca="1">IF(PaymentSchedule[[#This Row],[PMT NO]]&lt;&gt;"",SUM(INDEX(PaymentSchedule[INTEREST],1,1):PaymentSchedule[[#This Row],[INTEREST]]),"")</f>
        <v/>
      </c>
    </row>
    <row r="197" spans="2:11" x14ac:dyDescent="0.2">
      <c r="B197" s="7" t="str">
        <f ca="1">IF(LoanIsGood,IF(ROW()-ROW(PaymentSchedule[[#Headers],[PMT NO]])&gt;ScheduledNumberOfPayments,"",ROW()-ROW(PaymentSchedule[[#Headers],[PMT NO]])),"")</f>
        <v/>
      </c>
      <c r="C197" s="4" t="str">
        <f ca="1">IF(PaymentSchedule[[#This Row],[PMT NO]]&lt;&gt;"",EOMONTH(LoanStartDate,ROW(PaymentSchedule[[#This Row],[PMT NO]])-ROW(PaymentSchedule[[#Headers],[PMT NO]])-2)+DAY(LoanStartDate),"")</f>
        <v/>
      </c>
      <c r="D19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7" s="5" t="str">
        <f ca="1">IF(PaymentSchedule[[#This Row],[PMT NO]]&lt;&gt;"",ScheduledPayment,"")</f>
        <v/>
      </c>
      <c r="F19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7" s="5" t="str">
        <f ca="1">IF(PaymentSchedule[[#This Row],[PMT NO]]&lt;&gt;"",PaymentSchedule[[#This Row],[TOTAL PAYMENT]]-PaymentSchedule[[#This Row],[INTEREST]],"")</f>
        <v/>
      </c>
      <c r="I197" s="5" t="str">
        <f ca="1">IF(PaymentSchedule[[#This Row],[PMT NO]]&lt;&gt;"",PaymentSchedule[[#This Row],[BEGINNING BALANCE]]*(InterestRate/PaymentsPerYear),"")</f>
        <v/>
      </c>
      <c r="J19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7" s="8" t="str">
        <f ca="1">IF(PaymentSchedule[[#This Row],[PMT NO]]&lt;&gt;"",SUM(INDEX(PaymentSchedule[INTEREST],1,1):PaymentSchedule[[#This Row],[INTEREST]]),"")</f>
        <v/>
      </c>
    </row>
    <row r="198" spans="2:11" x14ac:dyDescent="0.2">
      <c r="B198" s="7" t="str">
        <f ca="1">IF(LoanIsGood,IF(ROW()-ROW(PaymentSchedule[[#Headers],[PMT NO]])&gt;ScheduledNumberOfPayments,"",ROW()-ROW(PaymentSchedule[[#Headers],[PMT NO]])),"")</f>
        <v/>
      </c>
      <c r="C198" s="4" t="str">
        <f ca="1">IF(PaymentSchedule[[#This Row],[PMT NO]]&lt;&gt;"",EOMONTH(LoanStartDate,ROW(PaymentSchedule[[#This Row],[PMT NO]])-ROW(PaymentSchedule[[#Headers],[PMT NO]])-2)+DAY(LoanStartDate),"")</f>
        <v/>
      </c>
      <c r="D19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8" s="5" t="str">
        <f ca="1">IF(PaymentSchedule[[#This Row],[PMT NO]]&lt;&gt;"",ScheduledPayment,"")</f>
        <v/>
      </c>
      <c r="F19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8" s="5" t="str">
        <f ca="1">IF(PaymentSchedule[[#This Row],[PMT NO]]&lt;&gt;"",PaymentSchedule[[#This Row],[TOTAL PAYMENT]]-PaymentSchedule[[#This Row],[INTEREST]],"")</f>
        <v/>
      </c>
      <c r="I198" s="5" t="str">
        <f ca="1">IF(PaymentSchedule[[#This Row],[PMT NO]]&lt;&gt;"",PaymentSchedule[[#This Row],[BEGINNING BALANCE]]*(InterestRate/PaymentsPerYear),"")</f>
        <v/>
      </c>
      <c r="J19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8" s="8" t="str">
        <f ca="1">IF(PaymentSchedule[[#This Row],[PMT NO]]&lt;&gt;"",SUM(INDEX(PaymentSchedule[INTEREST],1,1):PaymentSchedule[[#This Row],[INTEREST]]),"")</f>
        <v/>
      </c>
    </row>
    <row r="199" spans="2:11" x14ac:dyDescent="0.2">
      <c r="B199" s="7" t="str">
        <f ca="1">IF(LoanIsGood,IF(ROW()-ROW(PaymentSchedule[[#Headers],[PMT NO]])&gt;ScheduledNumberOfPayments,"",ROW()-ROW(PaymentSchedule[[#Headers],[PMT NO]])),"")</f>
        <v/>
      </c>
      <c r="C199" s="4" t="str">
        <f ca="1">IF(PaymentSchedule[[#This Row],[PMT NO]]&lt;&gt;"",EOMONTH(LoanStartDate,ROW(PaymentSchedule[[#This Row],[PMT NO]])-ROW(PaymentSchedule[[#Headers],[PMT NO]])-2)+DAY(LoanStartDate),"")</f>
        <v/>
      </c>
      <c r="D19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9" s="5" t="str">
        <f ca="1">IF(PaymentSchedule[[#This Row],[PMT NO]]&lt;&gt;"",ScheduledPayment,"")</f>
        <v/>
      </c>
      <c r="F19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9" s="5" t="str">
        <f ca="1">IF(PaymentSchedule[[#This Row],[PMT NO]]&lt;&gt;"",PaymentSchedule[[#This Row],[TOTAL PAYMENT]]-PaymentSchedule[[#This Row],[INTEREST]],"")</f>
        <v/>
      </c>
      <c r="I199" s="5" t="str">
        <f ca="1">IF(PaymentSchedule[[#This Row],[PMT NO]]&lt;&gt;"",PaymentSchedule[[#This Row],[BEGINNING BALANCE]]*(InterestRate/PaymentsPerYear),"")</f>
        <v/>
      </c>
      <c r="J19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9" s="8" t="str">
        <f ca="1">IF(PaymentSchedule[[#This Row],[PMT NO]]&lt;&gt;"",SUM(INDEX(PaymentSchedule[INTEREST],1,1):PaymentSchedule[[#This Row],[INTEREST]]),"")</f>
        <v/>
      </c>
    </row>
    <row r="200" spans="2:11" x14ac:dyDescent="0.2">
      <c r="B200" s="7" t="str">
        <f ca="1">IF(LoanIsGood,IF(ROW()-ROW(PaymentSchedule[[#Headers],[PMT NO]])&gt;ScheduledNumberOfPayments,"",ROW()-ROW(PaymentSchedule[[#Headers],[PMT NO]])),"")</f>
        <v/>
      </c>
      <c r="C200" s="4" t="str">
        <f ca="1">IF(PaymentSchedule[[#This Row],[PMT NO]]&lt;&gt;"",EOMONTH(LoanStartDate,ROW(PaymentSchedule[[#This Row],[PMT NO]])-ROW(PaymentSchedule[[#Headers],[PMT NO]])-2)+DAY(LoanStartDate),"")</f>
        <v/>
      </c>
      <c r="D20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0" s="5" t="str">
        <f ca="1">IF(PaymentSchedule[[#This Row],[PMT NO]]&lt;&gt;"",ScheduledPayment,"")</f>
        <v/>
      </c>
      <c r="F20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0" s="5" t="str">
        <f ca="1">IF(PaymentSchedule[[#This Row],[PMT NO]]&lt;&gt;"",PaymentSchedule[[#This Row],[TOTAL PAYMENT]]-PaymentSchedule[[#This Row],[INTEREST]],"")</f>
        <v/>
      </c>
      <c r="I200" s="5" t="str">
        <f ca="1">IF(PaymentSchedule[[#This Row],[PMT NO]]&lt;&gt;"",PaymentSchedule[[#This Row],[BEGINNING BALANCE]]*(InterestRate/PaymentsPerYear),"")</f>
        <v/>
      </c>
      <c r="J20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0" s="8" t="str">
        <f ca="1">IF(PaymentSchedule[[#This Row],[PMT NO]]&lt;&gt;"",SUM(INDEX(PaymentSchedule[INTEREST],1,1):PaymentSchedule[[#This Row],[INTEREST]]),"")</f>
        <v/>
      </c>
    </row>
    <row r="201" spans="2:11" x14ac:dyDescent="0.2">
      <c r="B201" s="7" t="str">
        <f ca="1">IF(LoanIsGood,IF(ROW()-ROW(PaymentSchedule[[#Headers],[PMT NO]])&gt;ScheduledNumberOfPayments,"",ROW()-ROW(PaymentSchedule[[#Headers],[PMT NO]])),"")</f>
        <v/>
      </c>
      <c r="C201" s="4" t="str">
        <f ca="1">IF(PaymentSchedule[[#This Row],[PMT NO]]&lt;&gt;"",EOMONTH(LoanStartDate,ROW(PaymentSchedule[[#This Row],[PMT NO]])-ROW(PaymentSchedule[[#Headers],[PMT NO]])-2)+DAY(LoanStartDate),"")</f>
        <v/>
      </c>
      <c r="D20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1" s="5" t="str">
        <f ca="1">IF(PaymentSchedule[[#This Row],[PMT NO]]&lt;&gt;"",ScheduledPayment,"")</f>
        <v/>
      </c>
      <c r="F20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1" s="5" t="str">
        <f ca="1">IF(PaymentSchedule[[#This Row],[PMT NO]]&lt;&gt;"",PaymentSchedule[[#This Row],[TOTAL PAYMENT]]-PaymentSchedule[[#This Row],[INTEREST]],"")</f>
        <v/>
      </c>
      <c r="I201" s="5" t="str">
        <f ca="1">IF(PaymentSchedule[[#This Row],[PMT NO]]&lt;&gt;"",PaymentSchedule[[#This Row],[BEGINNING BALANCE]]*(InterestRate/PaymentsPerYear),"")</f>
        <v/>
      </c>
      <c r="J20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1" s="8" t="str">
        <f ca="1">IF(PaymentSchedule[[#This Row],[PMT NO]]&lt;&gt;"",SUM(INDEX(PaymentSchedule[INTEREST],1,1):PaymentSchedule[[#This Row],[INTEREST]]),"")</f>
        <v/>
      </c>
    </row>
    <row r="202" spans="2:11" x14ac:dyDescent="0.2">
      <c r="B202" s="7" t="str">
        <f ca="1">IF(LoanIsGood,IF(ROW()-ROW(PaymentSchedule[[#Headers],[PMT NO]])&gt;ScheduledNumberOfPayments,"",ROW()-ROW(PaymentSchedule[[#Headers],[PMT NO]])),"")</f>
        <v/>
      </c>
      <c r="C202" s="4" t="str">
        <f ca="1">IF(PaymentSchedule[[#This Row],[PMT NO]]&lt;&gt;"",EOMONTH(LoanStartDate,ROW(PaymentSchedule[[#This Row],[PMT NO]])-ROW(PaymentSchedule[[#Headers],[PMT NO]])-2)+DAY(LoanStartDate),"")</f>
        <v/>
      </c>
      <c r="D20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2" s="5" t="str">
        <f ca="1">IF(PaymentSchedule[[#This Row],[PMT NO]]&lt;&gt;"",ScheduledPayment,"")</f>
        <v/>
      </c>
      <c r="F20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2" s="5" t="str">
        <f ca="1">IF(PaymentSchedule[[#This Row],[PMT NO]]&lt;&gt;"",PaymentSchedule[[#This Row],[TOTAL PAYMENT]]-PaymentSchedule[[#This Row],[INTEREST]],"")</f>
        <v/>
      </c>
      <c r="I202" s="5" t="str">
        <f ca="1">IF(PaymentSchedule[[#This Row],[PMT NO]]&lt;&gt;"",PaymentSchedule[[#This Row],[BEGINNING BALANCE]]*(InterestRate/PaymentsPerYear),"")</f>
        <v/>
      </c>
      <c r="J20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2" s="8" t="str">
        <f ca="1">IF(PaymentSchedule[[#This Row],[PMT NO]]&lt;&gt;"",SUM(INDEX(PaymentSchedule[INTEREST],1,1):PaymentSchedule[[#This Row],[INTEREST]]),"")</f>
        <v/>
      </c>
    </row>
    <row r="203" spans="2:11" x14ac:dyDescent="0.2">
      <c r="B203" s="7" t="str">
        <f ca="1">IF(LoanIsGood,IF(ROW()-ROW(PaymentSchedule[[#Headers],[PMT NO]])&gt;ScheduledNumberOfPayments,"",ROW()-ROW(PaymentSchedule[[#Headers],[PMT NO]])),"")</f>
        <v/>
      </c>
      <c r="C203" s="4" t="str">
        <f ca="1">IF(PaymentSchedule[[#This Row],[PMT NO]]&lt;&gt;"",EOMONTH(LoanStartDate,ROW(PaymentSchedule[[#This Row],[PMT NO]])-ROW(PaymentSchedule[[#Headers],[PMT NO]])-2)+DAY(LoanStartDate),"")</f>
        <v/>
      </c>
      <c r="D20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3" s="5" t="str">
        <f ca="1">IF(PaymentSchedule[[#This Row],[PMT NO]]&lt;&gt;"",ScheduledPayment,"")</f>
        <v/>
      </c>
      <c r="F20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3" s="5" t="str">
        <f ca="1">IF(PaymentSchedule[[#This Row],[PMT NO]]&lt;&gt;"",PaymentSchedule[[#This Row],[TOTAL PAYMENT]]-PaymentSchedule[[#This Row],[INTEREST]],"")</f>
        <v/>
      </c>
      <c r="I203" s="5" t="str">
        <f ca="1">IF(PaymentSchedule[[#This Row],[PMT NO]]&lt;&gt;"",PaymentSchedule[[#This Row],[BEGINNING BALANCE]]*(InterestRate/PaymentsPerYear),"")</f>
        <v/>
      </c>
      <c r="J20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3" s="8" t="str">
        <f ca="1">IF(PaymentSchedule[[#This Row],[PMT NO]]&lt;&gt;"",SUM(INDEX(PaymentSchedule[INTEREST],1,1):PaymentSchedule[[#This Row],[INTEREST]]),"")</f>
        <v/>
      </c>
    </row>
    <row r="204" spans="2:11" x14ac:dyDescent="0.2">
      <c r="B204" s="7" t="str">
        <f ca="1">IF(LoanIsGood,IF(ROW()-ROW(PaymentSchedule[[#Headers],[PMT NO]])&gt;ScheduledNumberOfPayments,"",ROW()-ROW(PaymentSchedule[[#Headers],[PMT NO]])),"")</f>
        <v/>
      </c>
      <c r="C204" s="4" t="str">
        <f ca="1">IF(PaymentSchedule[[#This Row],[PMT NO]]&lt;&gt;"",EOMONTH(LoanStartDate,ROW(PaymentSchedule[[#This Row],[PMT NO]])-ROW(PaymentSchedule[[#Headers],[PMT NO]])-2)+DAY(LoanStartDate),"")</f>
        <v/>
      </c>
      <c r="D20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4" s="5" t="str">
        <f ca="1">IF(PaymentSchedule[[#This Row],[PMT NO]]&lt;&gt;"",ScheduledPayment,"")</f>
        <v/>
      </c>
      <c r="F20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4" s="5" t="str">
        <f ca="1">IF(PaymentSchedule[[#This Row],[PMT NO]]&lt;&gt;"",PaymentSchedule[[#This Row],[TOTAL PAYMENT]]-PaymentSchedule[[#This Row],[INTEREST]],"")</f>
        <v/>
      </c>
      <c r="I204" s="5" t="str">
        <f ca="1">IF(PaymentSchedule[[#This Row],[PMT NO]]&lt;&gt;"",PaymentSchedule[[#This Row],[BEGINNING BALANCE]]*(InterestRate/PaymentsPerYear),"")</f>
        <v/>
      </c>
      <c r="J20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4" s="8" t="str">
        <f ca="1">IF(PaymentSchedule[[#This Row],[PMT NO]]&lt;&gt;"",SUM(INDEX(PaymentSchedule[INTEREST],1,1):PaymentSchedule[[#This Row],[INTEREST]]),"")</f>
        <v/>
      </c>
    </row>
    <row r="205" spans="2:11" x14ac:dyDescent="0.2">
      <c r="B205" s="7" t="str">
        <f ca="1">IF(LoanIsGood,IF(ROW()-ROW(PaymentSchedule[[#Headers],[PMT NO]])&gt;ScheduledNumberOfPayments,"",ROW()-ROW(PaymentSchedule[[#Headers],[PMT NO]])),"")</f>
        <v/>
      </c>
      <c r="C205" s="4" t="str">
        <f ca="1">IF(PaymentSchedule[[#This Row],[PMT NO]]&lt;&gt;"",EOMONTH(LoanStartDate,ROW(PaymentSchedule[[#This Row],[PMT NO]])-ROW(PaymentSchedule[[#Headers],[PMT NO]])-2)+DAY(LoanStartDate),"")</f>
        <v/>
      </c>
      <c r="D20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5" s="5" t="str">
        <f ca="1">IF(PaymentSchedule[[#This Row],[PMT NO]]&lt;&gt;"",ScheduledPayment,"")</f>
        <v/>
      </c>
      <c r="F20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5" s="5" t="str">
        <f ca="1">IF(PaymentSchedule[[#This Row],[PMT NO]]&lt;&gt;"",PaymentSchedule[[#This Row],[TOTAL PAYMENT]]-PaymentSchedule[[#This Row],[INTEREST]],"")</f>
        <v/>
      </c>
      <c r="I205" s="5" t="str">
        <f ca="1">IF(PaymentSchedule[[#This Row],[PMT NO]]&lt;&gt;"",PaymentSchedule[[#This Row],[BEGINNING BALANCE]]*(InterestRate/PaymentsPerYear),"")</f>
        <v/>
      </c>
      <c r="J20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5" s="8" t="str">
        <f ca="1">IF(PaymentSchedule[[#This Row],[PMT NO]]&lt;&gt;"",SUM(INDEX(PaymentSchedule[INTEREST],1,1):PaymentSchedule[[#This Row],[INTEREST]]),"")</f>
        <v/>
      </c>
    </row>
    <row r="206" spans="2:11" x14ac:dyDescent="0.2">
      <c r="B206" s="7" t="str">
        <f ca="1">IF(LoanIsGood,IF(ROW()-ROW(PaymentSchedule[[#Headers],[PMT NO]])&gt;ScheduledNumberOfPayments,"",ROW()-ROW(PaymentSchedule[[#Headers],[PMT NO]])),"")</f>
        <v/>
      </c>
      <c r="C206" s="4" t="str">
        <f ca="1">IF(PaymentSchedule[[#This Row],[PMT NO]]&lt;&gt;"",EOMONTH(LoanStartDate,ROW(PaymentSchedule[[#This Row],[PMT NO]])-ROW(PaymentSchedule[[#Headers],[PMT NO]])-2)+DAY(LoanStartDate),"")</f>
        <v/>
      </c>
      <c r="D20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6" s="5" t="str">
        <f ca="1">IF(PaymentSchedule[[#This Row],[PMT NO]]&lt;&gt;"",ScheduledPayment,"")</f>
        <v/>
      </c>
      <c r="F20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6" s="5" t="str">
        <f ca="1">IF(PaymentSchedule[[#This Row],[PMT NO]]&lt;&gt;"",PaymentSchedule[[#This Row],[TOTAL PAYMENT]]-PaymentSchedule[[#This Row],[INTEREST]],"")</f>
        <v/>
      </c>
      <c r="I206" s="5" t="str">
        <f ca="1">IF(PaymentSchedule[[#This Row],[PMT NO]]&lt;&gt;"",PaymentSchedule[[#This Row],[BEGINNING BALANCE]]*(InterestRate/PaymentsPerYear),"")</f>
        <v/>
      </c>
      <c r="J20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6" s="8" t="str">
        <f ca="1">IF(PaymentSchedule[[#This Row],[PMT NO]]&lt;&gt;"",SUM(INDEX(PaymentSchedule[INTEREST],1,1):PaymentSchedule[[#This Row],[INTEREST]]),"")</f>
        <v/>
      </c>
    </row>
    <row r="207" spans="2:11" x14ac:dyDescent="0.2">
      <c r="B207" s="7" t="str">
        <f ca="1">IF(LoanIsGood,IF(ROW()-ROW(PaymentSchedule[[#Headers],[PMT NO]])&gt;ScheduledNumberOfPayments,"",ROW()-ROW(PaymentSchedule[[#Headers],[PMT NO]])),"")</f>
        <v/>
      </c>
      <c r="C207" s="4" t="str">
        <f ca="1">IF(PaymentSchedule[[#This Row],[PMT NO]]&lt;&gt;"",EOMONTH(LoanStartDate,ROW(PaymentSchedule[[#This Row],[PMT NO]])-ROW(PaymentSchedule[[#Headers],[PMT NO]])-2)+DAY(LoanStartDate),"")</f>
        <v/>
      </c>
      <c r="D20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7" s="5" t="str">
        <f ca="1">IF(PaymentSchedule[[#This Row],[PMT NO]]&lt;&gt;"",ScheduledPayment,"")</f>
        <v/>
      </c>
      <c r="F20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7" s="5" t="str">
        <f ca="1">IF(PaymentSchedule[[#This Row],[PMT NO]]&lt;&gt;"",PaymentSchedule[[#This Row],[TOTAL PAYMENT]]-PaymentSchedule[[#This Row],[INTEREST]],"")</f>
        <v/>
      </c>
      <c r="I207" s="5" t="str">
        <f ca="1">IF(PaymentSchedule[[#This Row],[PMT NO]]&lt;&gt;"",PaymentSchedule[[#This Row],[BEGINNING BALANCE]]*(InterestRate/PaymentsPerYear),"")</f>
        <v/>
      </c>
      <c r="J20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7" s="8" t="str">
        <f ca="1">IF(PaymentSchedule[[#This Row],[PMT NO]]&lt;&gt;"",SUM(INDEX(PaymentSchedule[INTEREST],1,1):PaymentSchedule[[#This Row],[INTEREST]]),"")</f>
        <v/>
      </c>
    </row>
    <row r="208" spans="2:11" x14ac:dyDescent="0.2">
      <c r="B208" s="7" t="str">
        <f ca="1">IF(LoanIsGood,IF(ROW()-ROW(PaymentSchedule[[#Headers],[PMT NO]])&gt;ScheduledNumberOfPayments,"",ROW()-ROW(PaymentSchedule[[#Headers],[PMT NO]])),"")</f>
        <v/>
      </c>
      <c r="C208" s="4" t="str">
        <f ca="1">IF(PaymentSchedule[[#This Row],[PMT NO]]&lt;&gt;"",EOMONTH(LoanStartDate,ROW(PaymentSchedule[[#This Row],[PMT NO]])-ROW(PaymentSchedule[[#Headers],[PMT NO]])-2)+DAY(LoanStartDate),"")</f>
        <v/>
      </c>
      <c r="D20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8" s="5" t="str">
        <f ca="1">IF(PaymentSchedule[[#This Row],[PMT NO]]&lt;&gt;"",ScheduledPayment,"")</f>
        <v/>
      </c>
      <c r="F20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8" s="5" t="str">
        <f ca="1">IF(PaymentSchedule[[#This Row],[PMT NO]]&lt;&gt;"",PaymentSchedule[[#This Row],[TOTAL PAYMENT]]-PaymentSchedule[[#This Row],[INTEREST]],"")</f>
        <v/>
      </c>
      <c r="I208" s="5" t="str">
        <f ca="1">IF(PaymentSchedule[[#This Row],[PMT NO]]&lt;&gt;"",PaymentSchedule[[#This Row],[BEGINNING BALANCE]]*(InterestRate/PaymentsPerYear),"")</f>
        <v/>
      </c>
      <c r="J20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8" s="8" t="str">
        <f ca="1">IF(PaymentSchedule[[#This Row],[PMT NO]]&lt;&gt;"",SUM(INDEX(PaymentSchedule[INTEREST],1,1):PaymentSchedule[[#This Row],[INTEREST]]),"")</f>
        <v/>
      </c>
    </row>
    <row r="209" spans="2:11" x14ac:dyDescent="0.2">
      <c r="B209" s="7" t="str">
        <f ca="1">IF(LoanIsGood,IF(ROW()-ROW(PaymentSchedule[[#Headers],[PMT NO]])&gt;ScheduledNumberOfPayments,"",ROW()-ROW(PaymentSchedule[[#Headers],[PMT NO]])),"")</f>
        <v/>
      </c>
      <c r="C209" s="4" t="str">
        <f ca="1">IF(PaymentSchedule[[#This Row],[PMT NO]]&lt;&gt;"",EOMONTH(LoanStartDate,ROW(PaymentSchedule[[#This Row],[PMT NO]])-ROW(PaymentSchedule[[#Headers],[PMT NO]])-2)+DAY(LoanStartDate),"")</f>
        <v/>
      </c>
      <c r="D20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9" s="5" t="str">
        <f ca="1">IF(PaymentSchedule[[#This Row],[PMT NO]]&lt;&gt;"",ScheduledPayment,"")</f>
        <v/>
      </c>
      <c r="F20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9" s="5" t="str">
        <f ca="1">IF(PaymentSchedule[[#This Row],[PMT NO]]&lt;&gt;"",PaymentSchedule[[#This Row],[TOTAL PAYMENT]]-PaymentSchedule[[#This Row],[INTEREST]],"")</f>
        <v/>
      </c>
      <c r="I209" s="5" t="str">
        <f ca="1">IF(PaymentSchedule[[#This Row],[PMT NO]]&lt;&gt;"",PaymentSchedule[[#This Row],[BEGINNING BALANCE]]*(InterestRate/PaymentsPerYear),"")</f>
        <v/>
      </c>
      <c r="J20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9" s="8" t="str">
        <f ca="1">IF(PaymentSchedule[[#This Row],[PMT NO]]&lt;&gt;"",SUM(INDEX(PaymentSchedule[INTEREST],1,1):PaymentSchedule[[#This Row],[INTEREST]]),"")</f>
        <v/>
      </c>
    </row>
    <row r="210" spans="2:11" x14ac:dyDescent="0.2">
      <c r="B210" s="7" t="str">
        <f ca="1">IF(LoanIsGood,IF(ROW()-ROW(PaymentSchedule[[#Headers],[PMT NO]])&gt;ScheduledNumberOfPayments,"",ROW()-ROW(PaymentSchedule[[#Headers],[PMT NO]])),"")</f>
        <v/>
      </c>
      <c r="C210" s="4" t="str">
        <f ca="1">IF(PaymentSchedule[[#This Row],[PMT NO]]&lt;&gt;"",EOMONTH(LoanStartDate,ROW(PaymentSchedule[[#This Row],[PMT NO]])-ROW(PaymentSchedule[[#Headers],[PMT NO]])-2)+DAY(LoanStartDate),"")</f>
        <v/>
      </c>
      <c r="D21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0" s="5" t="str">
        <f ca="1">IF(PaymentSchedule[[#This Row],[PMT NO]]&lt;&gt;"",ScheduledPayment,"")</f>
        <v/>
      </c>
      <c r="F21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0" s="5" t="str">
        <f ca="1">IF(PaymentSchedule[[#This Row],[PMT NO]]&lt;&gt;"",PaymentSchedule[[#This Row],[TOTAL PAYMENT]]-PaymentSchedule[[#This Row],[INTEREST]],"")</f>
        <v/>
      </c>
      <c r="I210" s="5" t="str">
        <f ca="1">IF(PaymentSchedule[[#This Row],[PMT NO]]&lt;&gt;"",PaymentSchedule[[#This Row],[BEGINNING BALANCE]]*(InterestRate/PaymentsPerYear),"")</f>
        <v/>
      </c>
      <c r="J21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0" s="8" t="str">
        <f ca="1">IF(PaymentSchedule[[#This Row],[PMT NO]]&lt;&gt;"",SUM(INDEX(PaymentSchedule[INTEREST],1,1):PaymentSchedule[[#This Row],[INTEREST]]),"")</f>
        <v/>
      </c>
    </row>
    <row r="211" spans="2:11" x14ac:dyDescent="0.2">
      <c r="B211" s="7" t="str">
        <f ca="1">IF(LoanIsGood,IF(ROW()-ROW(PaymentSchedule[[#Headers],[PMT NO]])&gt;ScheduledNumberOfPayments,"",ROW()-ROW(PaymentSchedule[[#Headers],[PMT NO]])),"")</f>
        <v/>
      </c>
      <c r="C211" s="4" t="str">
        <f ca="1">IF(PaymentSchedule[[#This Row],[PMT NO]]&lt;&gt;"",EOMONTH(LoanStartDate,ROW(PaymentSchedule[[#This Row],[PMT NO]])-ROW(PaymentSchedule[[#Headers],[PMT NO]])-2)+DAY(LoanStartDate),"")</f>
        <v/>
      </c>
      <c r="D21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1" s="5" t="str">
        <f ca="1">IF(PaymentSchedule[[#This Row],[PMT NO]]&lt;&gt;"",ScheduledPayment,"")</f>
        <v/>
      </c>
      <c r="F21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1" s="5" t="str">
        <f ca="1">IF(PaymentSchedule[[#This Row],[PMT NO]]&lt;&gt;"",PaymentSchedule[[#This Row],[TOTAL PAYMENT]]-PaymentSchedule[[#This Row],[INTEREST]],"")</f>
        <v/>
      </c>
      <c r="I211" s="5" t="str">
        <f ca="1">IF(PaymentSchedule[[#This Row],[PMT NO]]&lt;&gt;"",PaymentSchedule[[#This Row],[BEGINNING BALANCE]]*(InterestRate/PaymentsPerYear),"")</f>
        <v/>
      </c>
      <c r="J21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1" s="8" t="str">
        <f ca="1">IF(PaymentSchedule[[#This Row],[PMT NO]]&lt;&gt;"",SUM(INDEX(PaymentSchedule[INTEREST],1,1):PaymentSchedule[[#This Row],[INTEREST]]),"")</f>
        <v/>
      </c>
    </row>
    <row r="212" spans="2:11" x14ac:dyDescent="0.2">
      <c r="B212" s="7" t="str">
        <f ca="1">IF(LoanIsGood,IF(ROW()-ROW(PaymentSchedule[[#Headers],[PMT NO]])&gt;ScheduledNumberOfPayments,"",ROW()-ROW(PaymentSchedule[[#Headers],[PMT NO]])),"")</f>
        <v/>
      </c>
      <c r="C212" s="4" t="str">
        <f ca="1">IF(PaymentSchedule[[#This Row],[PMT NO]]&lt;&gt;"",EOMONTH(LoanStartDate,ROW(PaymentSchedule[[#This Row],[PMT NO]])-ROW(PaymentSchedule[[#Headers],[PMT NO]])-2)+DAY(LoanStartDate),"")</f>
        <v/>
      </c>
      <c r="D21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2" s="5" t="str">
        <f ca="1">IF(PaymentSchedule[[#This Row],[PMT NO]]&lt;&gt;"",ScheduledPayment,"")</f>
        <v/>
      </c>
      <c r="F21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2" s="5" t="str">
        <f ca="1">IF(PaymentSchedule[[#This Row],[PMT NO]]&lt;&gt;"",PaymentSchedule[[#This Row],[TOTAL PAYMENT]]-PaymentSchedule[[#This Row],[INTEREST]],"")</f>
        <v/>
      </c>
      <c r="I212" s="5" t="str">
        <f ca="1">IF(PaymentSchedule[[#This Row],[PMT NO]]&lt;&gt;"",PaymentSchedule[[#This Row],[BEGINNING BALANCE]]*(InterestRate/PaymentsPerYear),"")</f>
        <v/>
      </c>
      <c r="J21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2" s="8" t="str">
        <f ca="1">IF(PaymentSchedule[[#This Row],[PMT NO]]&lt;&gt;"",SUM(INDEX(PaymentSchedule[INTEREST],1,1):PaymentSchedule[[#This Row],[INTEREST]]),"")</f>
        <v/>
      </c>
    </row>
    <row r="213" spans="2:11" x14ac:dyDescent="0.2">
      <c r="B213" s="7" t="str">
        <f ca="1">IF(LoanIsGood,IF(ROW()-ROW(PaymentSchedule[[#Headers],[PMT NO]])&gt;ScheduledNumberOfPayments,"",ROW()-ROW(PaymentSchedule[[#Headers],[PMT NO]])),"")</f>
        <v/>
      </c>
      <c r="C213" s="4" t="str">
        <f ca="1">IF(PaymentSchedule[[#This Row],[PMT NO]]&lt;&gt;"",EOMONTH(LoanStartDate,ROW(PaymentSchedule[[#This Row],[PMT NO]])-ROW(PaymentSchedule[[#Headers],[PMT NO]])-2)+DAY(LoanStartDate),"")</f>
        <v/>
      </c>
      <c r="D21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3" s="5" t="str">
        <f ca="1">IF(PaymentSchedule[[#This Row],[PMT NO]]&lt;&gt;"",ScheduledPayment,"")</f>
        <v/>
      </c>
      <c r="F21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3" s="5" t="str">
        <f ca="1">IF(PaymentSchedule[[#This Row],[PMT NO]]&lt;&gt;"",PaymentSchedule[[#This Row],[TOTAL PAYMENT]]-PaymentSchedule[[#This Row],[INTEREST]],"")</f>
        <v/>
      </c>
      <c r="I213" s="5" t="str">
        <f ca="1">IF(PaymentSchedule[[#This Row],[PMT NO]]&lt;&gt;"",PaymentSchedule[[#This Row],[BEGINNING BALANCE]]*(InterestRate/PaymentsPerYear),"")</f>
        <v/>
      </c>
      <c r="J21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3" s="8" t="str">
        <f ca="1">IF(PaymentSchedule[[#This Row],[PMT NO]]&lt;&gt;"",SUM(INDEX(PaymentSchedule[INTEREST],1,1):PaymentSchedule[[#This Row],[INTEREST]]),"")</f>
        <v/>
      </c>
    </row>
    <row r="214" spans="2:11" x14ac:dyDescent="0.2">
      <c r="B214" s="7" t="str">
        <f ca="1">IF(LoanIsGood,IF(ROW()-ROW(PaymentSchedule[[#Headers],[PMT NO]])&gt;ScheduledNumberOfPayments,"",ROW()-ROW(PaymentSchedule[[#Headers],[PMT NO]])),"")</f>
        <v/>
      </c>
      <c r="C214" s="4" t="str">
        <f ca="1">IF(PaymentSchedule[[#This Row],[PMT NO]]&lt;&gt;"",EOMONTH(LoanStartDate,ROW(PaymentSchedule[[#This Row],[PMT NO]])-ROW(PaymentSchedule[[#Headers],[PMT NO]])-2)+DAY(LoanStartDate),"")</f>
        <v/>
      </c>
      <c r="D21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4" s="5" t="str">
        <f ca="1">IF(PaymentSchedule[[#This Row],[PMT NO]]&lt;&gt;"",ScheduledPayment,"")</f>
        <v/>
      </c>
      <c r="F21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4" s="5" t="str">
        <f ca="1">IF(PaymentSchedule[[#This Row],[PMT NO]]&lt;&gt;"",PaymentSchedule[[#This Row],[TOTAL PAYMENT]]-PaymentSchedule[[#This Row],[INTEREST]],"")</f>
        <v/>
      </c>
      <c r="I214" s="5" t="str">
        <f ca="1">IF(PaymentSchedule[[#This Row],[PMT NO]]&lt;&gt;"",PaymentSchedule[[#This Row],[BEGINNING BALANCE]]*(InterestRate/PaymentsPerYear),"")</f>
        <v/>
      </c>
      <c r="J21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4" s="8" t="str">
        <f ca="1">IF(PaymentSchedule[[#This Row],[PMT NO]]&lt;&gt;"",SUM(INDEX(PaymentSchedule[INTEREST],1,1):PaymentSchedule[[#This Row],[INTEREST]]),"")</f>
        <v/>
      </c>
    </row>
    <row r="215" spans="2:11" x14ac:dyDescent="0.2">
      <c r="B215" s="7" t="str">
        <f ca="1">IF(LoanIsGood,IF(ROW()-ROW(PaymentSchedule[[#Headers],[PMT NO]])&gt;ScheduledNumberOfPayments,"",ROW()-ROW(PaymentSchedule[[#Headers],[PMT NO]])),"")</f>
        <v/>
      </c>
      <c r="C215" s="4" t="str">
        <f ca="1">IF(PaymentSchedule[[#This Row],[PMT NO]]&lt;&gt;"",EOMONTH(LoanStartDate,ROW(PaymentSchedule[[#This Row],[PMT NO]])-ROW(PaymentSchedule[[#Headers],[PMT NO]])-2)+DAY(LoanStartDate),"")</f>
        <v/>
      </c>
      <c r="D21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5" s="5" t="str">
        <f ca="1">IF(PaymentSchedule[[#This Row],[PMT NO]]&lt;&gt;"",ScheduledPayment,"")</f>
        <v/>
      </c>
      <c r="F21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5" s="5" t="str">
        <f ca="1">IF(PaymentSchedule[[#This Row],[PMT NO]]&lt;&gt;"",PaymentSchedule[[#This Row],[TOTAL PAYMENT]]-PaymentSchedule[[#This Row],[INTEREST]],"")</f>
        <v/>
      </c>
      <c r="I215" s="5" t="str">
        <f ca="1">IF(PaymentSchedule[[#This Row],[PMT NO]]&lt;&gt;"",PaymentSchedule[[#This Row],[BEGINNING BALANCE]]*(InterestRate/PaymentsPerYear),"")</f>
        <v/>
      </c>
      <c r="J21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5" s="8" t="str">
        <f ca="1">IF(PaymentSchedule[[#This Row],[PMT NO]]&lt;&gt;"",SUM(INDEX(PaymentSchedule[INTEREST],1,1):PaymentSchedule[[#This Row],[INTEREST]]),"")</f>
        <v/>
      </c>
    </row>
    <row r="216" spans="2:11" x14ac:dyDescent="0.2">
      <c r="B216" s="7" t="str">
        <f ca="1">IF(LoanIsGood,IF(ROW()-ROW(PaymentSchedule[[#Headers],[PMT NO]])&gt;ScheduledNumberOfPayments,"",ROW()-ROW(PaymentSchedule[[#Headers],[PMT NO]])),"")</f>
        <v/>
      </c>
      <c r="C216" s="4" t="str">
        <f ca="1">IF(PaymentSchedule[[#This Row],[PMT NO]]&lt;&gt;"",EOMONTH(LoanStartDate,ROW(PaymentSchedule[[#This Row],[PMT NO]])-ROW(PaymentSchedule[[#Headers],[PMT NO]])-2)+DAY(LoanStartDate),"")</f>
        <v/>
      </c>
      <c r="D21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6" s="5" t="str">
        <f ca="1">IF(PaymentSchedule[[#This Row],[PMT NO]]&lt;&gt;"",ScheduledPayment,"")</f>
        <v/>
      </c>
      <c r="F21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6" s="5" t="str">
        <f ca="1">IF(PaymentSchedule[[#This Row],[PMT NO]]&lt;&gt;"",PaymentSchedule[[#This Row],[TOTAL PAYMENT]]-PaymentSchedule[[#This Row],[INTEREST]],"")</f>
        <v/>
      </c>
      <c r="I216" s="5" t="str">
        <f ca="1">IF(PaymentSchedule[[#This Row],[PMT NO]]&lt;&gt;"",PaymentSchedule[[#This Row],[BEGINNING BALANCE]]*(InterestRate/PaymentsPerYear),"")</f>
        <v/>
      </c>
      <c r="J21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6" s="8" t="str">
        <f ca="1">IF(PaymentSchedule[[#This Row],[PMT NO]]&lt;&gt;"",SUM(INDEX(PaymentSchedule[INTEREST],1,1):PaymentSchedule[[#This Row],[INTEREST]]),"")</f>
        <v/>
      </c>
    </row>
    <row r="217" spans="2:11" x14ac:dyDescent="0.2">
      <c r="B217" s="7" t="str">
        <f ca="1">IF(LoanIsGood,IF(ROW()-ROW(PaymentSchedule[[#Headers],[PMT NO]])&gt;ScheduledNumberOfPayments,"",ROW()-ROW(PaymentSchedule[[#Headers],[PMT NO]])),"")</f>
        <v/>
      </c>
      <c r="C217" s="4" t="str">
        <f ca="1">IF(PaymentSchedule[[#This Row],[PMT NO]]&lt;&gt;"",EOMONTH(LoanStartDate,ROW(PaymentSchedule[[#This Row],[PMT NO]])-ROW(PaymentSchedule[[#Headers],[PMT NO]])-2)+DAY(LoanStartDate),"")</f>
        <v/>
      </c>
      <c r="D21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7" s="5" t="str">
        <f ca="1">IF(PaymentSchedule[[#This Row],[PMT NO]]&lt;&gt;"",ScheduledPayment,"")</f>
        <v/>
      </c>
      <c r="F21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7" s="5" t="str">
        <f ca="1">IF(PaymentSchedule[[#This Row],[PMT NO]]&lt;&gt;"",PaymentSchedule[[#This Row],[TOTAL PAYMENT]]-PaymentSchedule[[#This Row],[INTEREST]],"")</f>
        <v/>
      </c>
      <c r="I217" s="5" t="str">
        <f ca="1">IF(PaymentSchedule[[#This Row],[PMT NO]]&lt;&gt;"",PaymentSchedule[[#This Row],[BEGINNING BALANCE]]*(InterestRate/PaymentsPerYear),"")</f>
        <v/>
      </c>
      <c r="J21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7" s="8" t="str">
        <f ca="1">IF(PaymentSchedule[[#This Row],[PMT NO]]&lt;&gt;"",SUM(INDEX(PaymentSchedule[INTEREST],1,1):PaymentSchedule[[#This Row],[INTEREST]]),"")</f>
        <v/>
      </c>
    </row>
    <row r="218" spans="2:11" x14ac:dyDescent="0.2">
      <c r="B218" s="7" t="str">
        <f ca="1">IF(LoanIsGood,IF(ROW()-ROW(PaymentSchedule[[#Headers],[PMT NO]])&gt;ScheduledNumberOfPayments,"",ROW()-ROW(PaymentSchedule[[#Headers],[PMT NO]])),"")</f>
        <v/>
      </c>
      <c r="C218" s="4" t="str">
        <f ca="1">IF(PaymentSchedule[[#This Row],[PMT NO]]&lt;&gt;"",EOMONTH(LoanStartDate,ROW(PaymentSchedule[[#This Row],[PMT NO]])-ROW(PaymentSchedule[[#Headers],[PMT NO]])-2)+DAY(LoanStartDate),"")</f>
        <v/>
      </c>
      <c r="D21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8" s="5" t="str">
        <f ca="1">IF(PaymentSchedule[[#This Row],[PMT NO]]&lt;&gt;"",ScheduledPayment,"")</f>
        <v/>
      </c>
      <c r="F21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8" s="5" t="str">
        <f ca="1">IF(PaymentSchedule[[#This Row],[PMT NO]]&lt;&gt;"",PaymentSchedule[[#This Row],[TOTAL PAYMENT]]-PaymentSchedule[[#This Row],[INTEREST]],"")</f>
        <v/>
      </c>
      <c r="I218" s="5" t="str">
        <f ca="1">IF(PaymentSchedule[[#This Row],[PMT NO]]&lt;&gt;"",PaymentSchedule[[#This Row],[BEGINNING BALANCE]]*(InterestRate/PaymentsPerYear),"")</f>
        <v/>
      </c>
      <c r="J21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8" s="8" t="str">
        <f ca="1">IF(PaymentSchedule[[#This Row],[PMT NO]]&lt;&gt;"",SUM(INDEX(PaymentSchedule[INTEREST],1,1):PaymentSchedule[[#This Row],[INTEREST]]),"")</f>
        <v/>
      </c>
    </row>
    <row r="219" spans="2:11" x14ac:dyDescent="0.2">
      <c r="B219" s="7" t="str">
        <f ca="1">IF(LoanIsGood,IF(ROW()-ROW(PaymentSchedule[[#Headers],[PMT NO]])&gt;ScheduledNumberOfPayments,"",ROW()-ROW(PaymentSchedule[[#Headers],[PMT NO]])),"")</f>
        <v/>
      </c>
      <c r="C219" s="4" t="str">
        <f ca="1">IF(PaymentSchedule[[#This Row],[PMT NO]]&lt;&gt;"",EOMONTH(LoanStartDate,ROW(PaymentSchedule[[#This Row],[PMT NO]])-ROW(PaymentSchedule[[#Headers],[PMT NO]])-2)+DAY(LoanStartDate),"")</f>
        <v/>
      </c>
      <c r="D21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9" s="5" t="str">
        <f ca="1">IF(PaymentSchedule[[#This Row],[PMT NO]]&lt;&gt;"",ScheduledPayment,"")</f>
        <v/>
      </c>
      <c r="F21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9" s="5" t="str">
        <f ca="1">IF(PaymentSchedule[[#This Row],[PMT NO]]&lt;&gt;"",PaymentSchedule[[#This Row],[TOTAL PAYMENT]]-PaymentSchedule[[#This Row],[INTEREST]],"")</f>
        <v/>
      </c>
      <c r="I219" s="5" t="str">
        <f ca="1">IF(PaymentSchedule[[#This Row],[PMT NO]]&lt;&gt;"",PaymentSchedule[[#This Row],[BEGINNING BALANCE]]*(InterestRate/PaymentsPerYear),"")</f>
        <v/>
      </c>
      <c r="J21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9" s="8" t="str">
        <f ca="1">IF(PaymentSchedule[[#This Row],[PMT NO]]&lt;&gt;"",SUM(INDEX(PaymentSchedule[INTEREST],1,1):PaymentSchedule[[#This Row],[INTEREST]]),"")</f>
        <v/>
      </c>
    </row>
    <row r="220" spans="2:11" x14ac:dyDescent="0.2">
      <c r="B220" s="7" t="str">
        <f ca="1">IF(LoanIsGood,IF(ROW()-ROW(PaymentSchedule[[#Headers],[PMT NO]])&gt;ScheduledNumberOfPayments,"",ROW()-ROW(PaymentSchedule[[#Headers],[PMT NO]])),"")</f>
        <v/>
      </c>
      <c r="C220" s="4" t="str">
        <f ca="1">IF(PaymentSchedule[[#This Row],[PMT NO]]&lt;&gt;"",EOMONTH(LoanStartDate,ROW(PaymentSchedule[[#This Row],[PMT NO]])-ROW(PaymentSchedule[[#Headers],[PMT NO]])-2)+DAY(LoanStartDate),"")</f>
        <v/>
      </c>
      <c r="D22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0" s="5" t="str">
        <f ca="1">IF(PaymentSchedule[[#This Row],[PMT NO]]&lt;&gt;"",ScheduledPayment,"")</f>
        <v/>
      </c>
      <c r="F22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0" s="5" t="str">
        <f ca="1">IF(PaymentSchedule[[#This Row],[PMT NO]]&lt;&gt;"",PaymentSchedule[[#This Row],[TOTAL PAYMENT]]-PaymentSchedule[[#This Row],[INTEREST]],"")</f>
        <v/>
      </c>
      <c r="I220" s="5" t="str">
        <f ca="1">IF(PaymentSchedule[[#This Row],[PMT NO]]&lt;&gt;"",PaymentSchedule[[#This Row],[BEGINNING BALANCE]]*(InterestRate/PaymentsPerYear),"")</f>
        <v/>
      </c>
      <c r="J22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0" s="8" t="str">
        <f ca="1">IF(PaymentSchedule[[#This Row],[PMT NO]]&lt;&gt;"",SUM(INDEX(PaymentSchedule[INTEREST],1,1):PaymentSchedule[[#This Row],[INTEREST]]),"")</f>
        <v/>
      </c>
    </row>
    <row r="221" spans="2:11" x14ac:dyDescent="0.2">
      <c r="B221" s="7" t="str">
        <f ca="1">IF(LoanIsGood,IF(ROW()-ROW(PaymentSchedule[[#Headers],[PMT NO]])&gt;ScheduledNumberOfPayments,"",ROW()-ROW(PaymentSchedule[[#Headers],[PMT NO]])),"")</f>
        <v/>
      </c>
      <c r="C221" s="4" t="str">
        <f ca="1">IF(PaymentSchedule[[#This Row],[PMT NO]]&lt;&gt;"",EOMONTH(LoanStartDate,ROW(PaymentSchedule[[#This Row],[PMT NO]])-ROW(PaymentSchedule[[#Headers],[PMT NO]])-2)+DAY(LoanStartDate),"")</f>
        <v/>
      </c>
      <c r="D22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1" s="5" t="str">
        <f ca="1">IF(PaymentSchedule[[#This Row],[PMT NO]]&lt;&gt;"",ScheduledPayment,"")</f>
        <v/>
      </c>
      <c r="F22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1" s="5" t="str">
        <f ca="1">IF(PaymentSchedule[[#This Row],[PMT NO]]&lt;&gt;"",PaymentSchedule[[#This Row],[TOTAL PAYMENT]]-PaymentSchedule[[#This Row],[INTEREST]],"")</f>
        <v/>
      </c>
      <c r="I221" s="5" t="str">
        <f ca="1">IF(PaymentSchedule[[#This Row],[PMT NO]]&lt;&gt;"",PaymentSchedule[[#This Row],[BEGINNING BALANCE]]*(InterestRate/PaymentsPerYear),"")</f>
        <v/>
      </c>
      <c r="J22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1" s="8" t="str">
        <f ca="1">IF(PaymentSchedule[[#This Row],[PMT NO]]&lt;&gt;"",SUM(INDEX(PaymentSchedule[INTEREST],1,1):PaymentSchedule[[#This Row],[INTEREST]]),"")</f>
        <v/>
      </c>
    </row>
    <row r="222" spans="2:11" x14ac:dyDescent="0.2">
      <c r="B222" s="7" t="str">
        <f ca="1">IF(LoanIsGood,IF(ROW()-ROW(PaymentSchedule[[#Headers],[PMT NO]])&gt;ScheduledNumberOfPayments,"",ROW()-ROW(PaymentSchedule[[#Headers],[PMT NO]])),"")</f>
        <v/>
      </c>
      <c r="C222" s="4" t="str">
        <f ca="1">IF(PaymentSchedule[[#This Row],[PMT NO]]&lt;&gt;"",EOMONTH(LoanStartDate,ROW(PaymentSchedule[[#This Row],[PMT NO]])-ROW(PaymentSchedule[[#Headers],[PMT NO]])-2)+DAY(LoanStartDate),"")</f>
        <v/>
      </c>
      <c r="D22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2" s="5" t="str">
        <f ca="1">IF(PaymentSchedule[[#This Row],[PMT NO]]&lt;&gt;"",ScheduledPayment,"")</f>
        <v/>
      </c>
      <c r="F22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2" s="5" t="str">
        <f ca="1">IF(PaymentSchedule[[#This Row],[PMT NO]]&lt;&gt;"",PaymentSchedule[[#This Row],[TOTAL PAYMENT]]-PaymentSchedule[[#This Row],[INTEREST]],"")</f>
        <v/>
      </c>
      <c r="I222" s="5" t="str">
        <f ca="1">IF(PaymentSchedule[[#This Row],[PMT NO]]&lt;&gt;"",PaymentSchedule[[#This Row],[BEGINNING BALANCE]]*(InterestRate/PaymentsPerYear),"")</f>
        <v/>
      </c>
      <c r="J22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2" s="8" t="str">
        <f ca="1">IF(PaymentSchedule[[#This Row],[PMT NO]]&lt;&gt;"",SUM(INDEX(PaymentSchedule[INTEREST],1,1):PaymentSchedule[[#This Row],[INTEREST]]),"")</f>
        <v/>
      </c>
    </row>
    <row r="223" spans="2:11" x14ac:dyDescent="0.2">
      <c r="B223" s="7" t="str">
        <f ca="1">IF(LoanIsGood,IF(ROW()-ROW(PaymentSchedule[[#Headers],[PMT NO]])&gt;ScheduledNumberOfPayments,"",ROW()-ROW(PaymentSchedule[[#Headers],[PMT NO]])),"")</f>
        <v/>
      </c>
      <c r="C223" s="4" t="str">
        <f ca="1">IF(PaymentSchedule[[#This Row],[PMT NO]]&lt;&gt;"",EOMONTH(LoanStartDate,ROW(PaymentSchedule[[#This Row],[PMT NO]])-ROW(PaymentSchedule[[#Headers],[PMT NO]])-2)+DAY(LoanStartDate),"")</f>
        <v/>
      </c>
      <c r="D22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3" s="5" t="str">
        <f ca="1">IF(PaymentSchedule[[#This Row],[PMT NO]]&lt;&gt;"",ScheduledPayment,"")</f>
        <v/>
      </c>
      <c r="F22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3" s="5" t="str">
        <f ca="1">IF(PaymentSchedule[[#This Row],[PMT NO]]&lt;&gt;"",PaymentSchedule[[#This Row],[TOTAL PAYMENT]]-PaymentSchedule[[#This Row],[INTEREST]],"")</f>
        <v/>
      </c>
      <c r="I223" s="5" t="str">
        <f ca="1">IF(PaymentSchedule[[#This Row],[PMT NO]]&lt;&gt;"",PaymentSchedule[[#This Row],[BEGINNING BALANCE]]*(InterestRate/PaymentsPerYear),"")</f>
        <v/>
      </c>
      <c r="J22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3" s="8" t="str">
        <f ca="1">IF(PaymentSchedule[[#This Row],[PMT NO]]&lt;&gt;"",SUM(INDEX(PaymentSchedule[INTEREST],1,1):PaymentSchedule[[#This Row],[INTEREST]]),"")</f>
        <v/>
      </c>
    </row>
    <row r="224" spans="2:11" x14ac:dyDescent="0.2">
      <c r="B224" s="7" t="str">
        <f ca="1">IF(LoanIsGood,IF(ROW()-ROW(PaymentSchedule[[#Headers],[PMT NO]])&gt;ScheduledNumberOfPayments,"",ROW()-ROW(PaymentSchedule[[#Headers],[PMT NO]])),"")</f>
        <v/>
      </c>
      <c r="C224" s="4" t="str">
        <f ca="1">IF(PaymentSchedule[[#This Row],[PMT NO]]&lt;&gt;"",EOMONTH(LoanStartDate,ROW(PaymentSchedule[[#This Row],[PMT NO]])-ROW(PaymentSchedule[[#Headers],[PMT NO]])-2)+DAY(LoanStartDate),"")</f>
        <v/>
      </c>
      <c r="D22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4" s="5" t="str">
        <f ca="1">IF(PaymentSchedule[[#This Row],[PMT NO]]&lt;&gt;"",ScheduledPayment,"")</f>
        <v/>
      </c>
      <c r="F22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4" s="5" t="str">
        <f ca="1">IF(PaymentSchedule[[#This Row],[PMT NO]]&lt;&gt;"",PaymentSchedule[[#This Row],[TOTAL PAYMENT]]-PaymentSchedule[[#This Row],[INTEREST]],"")</f>
        <v/>
      </c>
      <c r="I224" s="5" t="str">
        <f ca="1">IF(PaymentSchedule[[#This Row],[PMT NO]]&lt;&gt;"",PaymentSchedule[[#This Row],[BEGINNING BALANCE]]*(InterestRate/PaymentsPerYear),"")</f>
        <v/>
      </c>
      <c r="J22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4" s="8" t="str">
        <f ca="1">IF(PaymentSchedule[[#This Row],[PMT NO]]&lt;&gt;"",SUM(INDEX(PaymentSchedule[INTEREST],1,1):PaymentSchedule[[#This Row],[INTEREST]]),"")</f>
        <v/>
      </c>
    </row>
    <row r="225" spans="2:11" x14ac:dyDescent="0.2">
      <c r="B225" s="7" t="str">
        <f ca="1">IF(LoanIsGood,IF(ROW()-ROW(PaymentSchedule[[#Headers],[PMT NO]])&gt;ScheduledNumberOfPayments,"",ROW()-ROW(PaymentSchedule[[#Headers],[PMT NO]])),"")</f>
        <v/>
      </c>
      <c r="C225" s="4" t="str">
        <f ca="1">IF(PaymentSchedule[[#This Row],[PMT NO]]&lt;&gt;"",EOMONTH(LoanStartDate,ROW(PaymentSchedule[[#This Row],[PMT NO]])-ROW(PaymentSchedule[[#Headers],[PMT NO]])-2)+DAY(LoanStartDate),"")</f>
        <v/>
      </c>
      <c r="D22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5" s="5" t="str">
        <f ca="1">IF(PaymentSchedule[[#This Row],[PMT NO]]&lt;&gt;"",ScheduledPayment,"")</f>
        <v/>
      </c>
      <c r="F22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5" s="5" t="str">
        <f ca="1">IF(PaymentSchedule[[#This Row],[PMT NO]]&lt;&gt;"",PaymentSchedule[[#This Row],[TOTAL PAYMENT]]-PaymentSchedule[[#This Row],[INTEREST]],"")</f>
        <v/>
      </c>
      <c r="I225" s="5" t="str">
        <f ca="1">IF(PaymentSchedule[[#This Row],[PMT NO]]&lt;&gt;"",PaymentSchedule[[#This Row],[BEGINNING BALANCE]]*(InterestRate/PaymentsPerYear),"")</f>
        <v/>
      </c>
      <c r="J22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5" s="8" t="str">
        <f ca="1">IF(PaymentSchedule[[#This Row],[PMT NO]]&lt;&gt;"",SUM(INDEX(PaymentSchedule[INTEREST],1,1):PaymentSchedule[[#This Row],[INTEREST]]),"")</f>
        <v/>
      </c>
    </row>
    <row r="226" spans="2:11" x14ac:dyDescent="0.2">
      <c r="B226" s="7" t="str">
        <f ca="1">IF(LoanIsGood,IF(ROW()-ROW(PaymentSchedule[[#Headers],[PMT NO]])&gt;ScheduledNumberOfPayments,"",ROW()-ROW(PaymentSchedule[[#Headers],[PMT NO]])),"")</f>
        <v/>
      </c>
      <c r="C226" s="4" t="str">
        <f ca="1">IF(PaymentSchedule[[#This Row],[PMT NO]]&lt;&gt;"",EOMONTH(LoanStartDate,ROW(PaymentSchedule[[#This Row],[PMT NO]])-ROW(PaymentSchedule[[#Headers],[PMT NO]])-2)+DAY(LoanStartDate),"")</f>
        <v/>
      </c>
      <c r="D22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6" s="5" t="str">
        <f ca="1">IF(PaymentSchedule[[#This Row],[PMT NO]]&lt;&gt;"",ScheduledPayment,"")</f>
        <v/>
      </c>
      <c r="F22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6" s="5" t="str">
        <f ca="1">IF(PaymentSchedule[[#This Row],[PMT NO]]&lt;&gt;"",PaymentSchedule[[#This Row],[TOTAL PAYMENT]]-PaymentSchedule[[#This Row],[INTEREST]],"")</f>
        <v/>
      </c>
      <c r="I226" s="5" t="str">
        <f ca="1">IF(PaymentSchedule[[#This Row],[PMT NO]]&lt;&gt;"",PaymentSchedule[[#This Row],[BEGINNING BALANCE]]*(InterestRate/PaymentsPerYear),"")</f>
        <v/>
      </c>
      <c r="J22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6" s="8" t="str">
        <f ca="1">IF(PaymentSchedule[[#This Row],[PMT NO]]&lt;&gt;"",SUM(INDEX(PaymentSchedule[INTEREST],1,1):PaymentSchedule[[#This Row],[INTEREST]]),"")</f>
        <v/>
      </c>
    </row>
    <row r="227" spans="2:11" x14ac:dyDescent="0.2">
      <c r="B227" s="7" t="str">
        <f ca="1">IF(LoanIsGood,IF(ROW()-ROW(PaymentSchedule[[#Headers],[PMT NO]])&gt;ScheduledNumberOfPayments,"",ROW()-ROW(PaymentSchedule[[#Headers],[PMT NO]])),"")</f>
        <v/>
      </c>
      <c r="C227" s="4" t="str">
        <f ca="1">IF(PaymentSchedule[[#This Row],[PMT NO]]&lt;&gt;"",EOMONTH(LoanStartDate,ROW(PaymentSchedule[[#This Row],[PMT NO]])-ROW(PaymentSchedule[[#Headers],[PMT NO]])-2)+DAY(LoanStartDate),"")</f>
        <v/>
      </c>
      <c r="D22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7" s="5" t="str">
        <f ca="1">IF(PaymentSchedule[[#This Row],[PMT NO]]&lt;&gt;"",ScheduledPayment,"")</f>
        <v/>
      </c>
      <c r="F22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7" s="5" t="str">
        <f ca="1">IF(PaymentSchedule[[#This Row],[PMT NO]]&lt;&gt;"",PaymentSchedule[[#This Row],[TOTAL PAYMENT]]-PaymentSchedule[[#This Row],[INTEREST]],"")</f>
        <v/>
      </c>
      <c r="I227" s="5" t="str">
        <f ca="1">IF(PaymentSchedule[[#This Row],[PMT NO]]&lt;&gt;"",PaymentSchedule[[#This Row],[BEGINNING BALANCE]]*(InterestRate/PaymentsPerYear),"")</f>
        <v/>
      </c>
      <c r="J22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7" s="8" t="str">
        <f ca="1">IF(PaymentSchedule[[#This Row],[PMT NO]]&lt;&gt;"",SUM(INDEX(PaymentSchedule[INTEREST],1,1):PaymentSchedule[[#This Row],[INTEREST]]),"")</f>
        <v/>
      </c>
    </row>
    <row r="228" spans="2:11" x14ac:dyDescent="0.2">
      <c r="B228" s="7" t="str">
        <f ca="1">IF(LoanIsGood,IF(ROW()-ROW(PaymentSchedule[[#Headers],[PMT NO]])&gt;ScheduledNumberOfPayments,"",ROW()-ROW(PaymentSchedule[[#Headers],[PMT NO]])),"")</f>
        <v/>
      </c>
      <c r="C228" s="4" t="str">
        <f ca="1">IF(PaymentSchedule[[#This Row],[PMT NO]]&lt;&gt;"",EOMONTH(LoanStartDate,ROW(PaymentSchedule[[#This Row],[PMT NO]])-ROW(PaymentSchedule[[#Headers],[PMT NO]])-2)+DAY(LoanStartDate),"")</f>
        <v/>
      </c>
      <c r="D22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8" s="5" t="str">
        <f ca="1">IF(PaymentSchedule[[#This Row],[PMT NO]]&lt;&gt;"",ScheduledPayment,"")</f>
        <v/>
      </c>
      <c r="F22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8" s="5" t="str">
        <f ca="1">IF(PaymentSchedule[[#This Row],[PMT NO]]&lt;&gt;"",PaymentSchedule[[#This Row],[TOTAL PAYMENT]]-PaymentSchedule[[#This Row],[INTEREST]],"")</f>
        <v/>
      </c>
      <c r="I228" s="5" t="str">
        <f ca="1">IF(PaymentSchedule[[#This Row],[PMT NO]]&lt;&gt;"",PaymentSchedule[[#This Row],[BEGINNING BALANCE]]*(InterestRate/PaymentsPerYear),"")</f>
        <v/>
      </c>
      <c r="J22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8" s="8" t="str">
        <f ca="1">IF(PaymentSchedule[[#This Row],[PMT NO]]&lt;&gt;"",SUM(INDEX(PaymentSchedule[INTEREST],1,1):PaymentSchedule[[#This Row],[INTEREST]]),"")</f>
        <v/>
      </c>
    </row>
    <row r="229" spans="2:11" x14ac:dyDescent="0.2">
      <c r="B229" s="7" t="str">
        <f ca="1">IF(LoanIsGood,IF(ROW()-ROW(PaymentSchedule[[#Headers],[PMT NO]])&gt;ScheduledNumberOfPayments,"",ROW()-ROW(PaymentSchedule[[#Headers],[PMT NO]])),"")</f>
        <v/>
      </c>
      <c r="C229" s="4" t="str">
        <f ca="1">IF(PaymentSchedule[[#This Row],[PMT NO]]&lt;&gt;"",EOMONTH(LoanStartDate,ROW(PaymentSchedule[[#This Row],[PMT NO]])-ROW(PaymentSchedule[[#Headers],[PMT NO]])-2)+DAY(LoanStartDate),"")</f>
        <v/>
      </c>
      <c r="D22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9" s="5" t="str">
        <f ca="1">IF(PaymentSchedule[[#This Row],[PMT NO]]&lt;&gt;"",ScheduledPayment,"")</f>
        <v/>
      </c>
      <c r="F22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9" s="5" t="str">
        <f ca="1">IF(PaymentSchedule[[#This Row],[PMT NO]]&lt;&gt;"",PaymentSchedule[[#This Row],[TOTAL PAYMENT]]-PaymentSchedule[[#This Row],[INTEREST]],"")</f>
        <v/>
      </c>
      <c r="I229" s="5" t="str">
        <f ca="1">IF(PaymentSchedule[[#This Row],[PMT NO]]&lt;&gt;"",PaymentSchedule[[#This Row],[BEGINNING BALANCE]]*(InterestRate/PaymentsPerYear),"")</f>
        <v/>
      </c>
      <c r="J22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9" s="8" t="str">
        <f ca="1">IF(PaymentSchedule[[#This Row],[PMT NO]]&lt;&gt;"",SUM(INDEX(PaymentSchedule[INTEREST],1,1):PaymentSchedule[[#This Row],[INTEREST]]),"")</f>
        <v/>
      </c>
    </row>
    <row r="230" spans="2:11" x14ac:dyDescent="0.2">
      <c r="B230" s="7" t="str">
        <f ca="1">IF(LoanIsGood,IF(ROW()-ROW(PaymentSchedule[[#Headers],[PMT NO]])&gt;ScheduledNumberOfPayments,"",ROW()-ROW(PaymentSchedule[[#Headers],[PMT NO]])),"")</f>
        <v/>
      </c>
      <c r="C230" s="4" t="str">
        <f ca="1">IF(PaymentSchedule[[#This Row],[PMT NO]]&lt;&gt;"",EOMONTH(LoanStartDate,ROW(PaymentSchedule[[#This Row],[PMT NO]])-ROW(PaymentSchedule[[#Headers],[PMT NO]])-2)+DAY(LoanStartDate),"")</f>
        <v/>
      </c>
      <c r="D23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0" s="5" t="str">
        <f ca="1">IF(PaymentSchedule[[#This Row],[PMT NO]]&lt;&gt;"",ScheduledPayment,"")</f>
        <v/>
      </c>
      <c r="F23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0" s="5" t="str">
        <f ca="1">IF(PaymentSchedule[[#This Row],[PMT NO]]&lt;&gt;"",PaymentSchedule[[#This Row],[TOTAL PAYMENT]]-PaymentSchedule[[#This Row],[INTEREST]],"")</f>
        <v/>
      </c>
      <c r="I230" s="5" t="str">
        <f ca="1">IF(PaymentSchedule[[#This Row],[PMT NO]]&lt;&gt;"",PaymentSchedule[[#This Row],[BEGINNING BALANCE]]*(InterestRate/PaymentsPerYear),"")</f>
        <v/>
      </c>
      <c r="J23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0" s="8" t="str">
        <f ca="1">IF(PaymentSchedule[[#This Row],[PMT NO]]&lt;&gt;"",SUM(INDEX(PaymentSchedule[INTEREST],1,1):PaymentSchedule[[#This Row],[INTEREST]]),"")</f>
        <v/>
      </c>
    </row>
    <row r="231" spans="2:11" x14ac:dyDescent="0.2">
      <c r="B231" s="7" t="str">
        <f ca="1">IF(LoanIsGood,IF(ROW()-ROW(PaymentSchedule[[#Headers],[PMT NO]])&gt;ScheduledNumberOfPayments,"",ROW()-ROW(PaymentSchedule[[#Headers],[PMT NO]])),"")</f>
        <v/>
      </c>
      <c r="C231" s="4" t="str">
        <f ca="1">IF(PaymentSchedule[[#This Row],[PMT NO]]&lt;&gt;"",EOMONTH(LoanStartDate,ROW(PaymentSchedule[[#This Row],[PMT NO]])-ROW(PaymentSchedule[[#Headers],[PMT NO]])-2)+DAY(LoanStartDate),"")</f>
        <v/>
      </c>
      <c r="D23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1" s="5" t="str">
        <f ca="1">IF(PaymentSchedule[[#This Row],[PMT NO]]&lt;&gt;"",ScheduledPayment,"")</f>
        <v/>
      </c>
      <c r="F23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1" s="5" t="str">
        <f ca="1">IF(PaymentSchedule[[#This Row],[PMT NO]]&lt;&gt;"",PaymentSchedule[[#This Row],[TOTAL PAYMENT]]-PaymentSchedule[[#This Row],[INTEREST]],"")</f>
        <v/>
      </c>
      <c r="I231" s="5" t="str">
        <f ca="1">IF(PaymentSchedule[[#This Row],[PMT NO]]&lt;&gt;"",PaymentSchedule[[#This Row],[BEGINNING BALANCE]]*(InterestRate/PaymentsPerYear),"")</f>
        <v/>
      </c>
      <c r="J23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1" s="8" t="str">
        <f ca="1">IF(PaymentSchedule[[#This Row],[PMT NO]]&lt;&gt;"",SUM(INDEX(PaymentSchedule[INTEREST],1,1):PaymentSchedule[[#This Row],[INTEREST]]),"")</f>
        <v/>
      </c>
    </row>
    <row r="232" spans="2:11" x14ac:dyDescent="0.2">
      <c r="B232" s="7" t="str">
        <f ca="1">IF(LoanIsGood,IF(ROW()-ROW(PaymentSchedule[[#Headers],[PMT NO]])&gt;ScheduledNumberOfPayments,"",ROW()-ROW(PaymentSchedule[[#Headers],[PMT NO]])),"")</f>
        <v/>
      </c>
      <c r="C232" s="4" t="str">
        <f ca="1">IF(PaymentSchedule[[#This Row],[PMT NO]]&lt;&gt;"",EOMONTH(LoanStartDate,ROW(PaymentSchedule[[#This Row],[PMT NO]])-ROW(PaymentSchedule[[#Headers],[PMT NO]])-2)+DAY(LoanStartDate),"")</f>
        <v/>
      </c>
      <c r="D23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2" s="5" t="str">
        <f ca="1">IF(PaymentSchedule[[#This Row],[PMT NO]]&lt;&gt;"",ScheduledPayment,"")</f>
        <v/>
      </c>
      <c r="F23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2" s="5" t="str">
        <f ca="1">IF(PaymentSchedule[[#This Row],[PMT NO]]&lt;&gt;"",PaymentSchedule[[#This Row],[TOTAL PAYMENT]]-PaymentSchedule[[#This Row],[INTEREST]],"")</f>
        <v/>
      </c>
      <c r="I232" s="5" t="str">
        <f ca="1">IF(PaymentSchedule[[#This Row],[PMT NO]]&lt;&gt;"",PaymentSchedule[[#This Row],[BEGINNING BALANCE]]*(InterestRate/PaymentsPerYear),"")</f>
        <v/>
      </c>
      <c r="J23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2" s="8" t="str">
        <f ca="1">IF(PaymentSchedule[[#This Row],[PMT NO]]&lt;&gt;"",SUM(INDEX(PaymentSchedule[INTEREST],1,1):PaymentSchedule[[#This Row],[INTEREST]]),"")</f>
        <v/>
      </c>
    </row>
    <row r="233" spans="2:11" x14ac:dyDescent="0.2">
      <c r="B233" s="7" t="str">
        <f ca="1">IF(LoanIsGood,IF(ROW()-ROW(PaymentSchedule[[#Headers],[PMT NO]])&gt;ScheduledNumberOfPayments,"",ROW()-ROW(PaymentSchedule[[#Headers],[PMT NO]])),"")</f>
        <v/>
      </c>
      <c r="C233" s="4" t="str">
        <f ca="1">IF(PaymentSchedule[[#This Row],[PMT NO]]&lt;&gt;"",EOMONTH(LoanStartDate,ROW(PaymentSchedule[[#This Row],[PMT NO]])-ROW(PaymentSchedule[[#Headers],[PMT NO]])-2)+DAY(LoanStartDate),"")</f>
        <v/>
      </c>
      <c r="D23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3" s="5" t="str">
        <f ca="1">IF(PaymentSchedule[[#This Row],[PMT NO]]&lt;&gt;"",ScheduledPayment,"")</f>
        <v/>
      </c>
      <c r="F23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3" s="5" t="str">
        <f ca="1">IF(PaymentSchedule[[#This Row],[PMT NO]]&lt;&gt;"",PaymentSchedule[[#This Row],[TOTAL PAYMENT]]-PaymentSchedule[[#This Row],[INTEREST]],"")</f>
        <v/>
      </c>
      <c r="I233" s="5" t="str">
        <f ca="1">IF(PaymentSchedule[[#This Row],[PMT NO]]&lt;&gt;"",PaymentSchedule[[#This Row],[BEGINNING BALANCE]]*(InterestRate/PaymentsPerYear),"")</f>
        <v/>
      </c>
      <c r="J23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3" s="8" t="str">
        <f ca="1">IF(PaymentSchedule[[#This Row],[PMT NO]]&lt;&gt;"",SUM(INDEX(PaymentSchedule[INTEREST],1,1):PaymentSchedule[[#This Row],[INTEREST]]),"")</f>
        <v/>
      </c>
    </row>
    <row r="234" spans="2:11" x14ac:dyDescent="0.2">
      <c r="B234" s="7" t="str">
        <f ca="1">IF(LoanIsGood,IF(ROW()-ROW(PaymentSchedule[[#Headers],[PMT NO]])&gt;ScheduledNumberOfPayments,"",ROW()-ROW(PaymentSchedule[[#Headers],[PMT NO]])),"")</f>
        <v/>
      </c>
      <c r="C234" s="4" t="str">
        <f ca="1">IF(PaymentSchedule[[#This Row],[PMT NO]]&lt;&gt;"",EOMONTH(LoanStartDate,ROW(PaymentSchedule[[#This Row],[PMT NO]])-ROW(PaymentSchedule[[#Headers],[PMT NO]])-2)+DAY(LoanStartDate),"")</f>
        <v/>
      </c>
      <c r="D23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4" s="5" t="str">
        <f ca="1">IF(PaymentSchedule[[#This Row],[PMT NO]]&lt;&gt;"",ScheduledPayment,"")</f>
        <v/>
      </c>
      <c r="F23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4" s="5" t="str">
        <f ca="1">IF(PaymentSchedule[[#This Row],[PMT NO]]&lt;&gt;"",PaymentSchedule[[#This Row],[TOTAL PAYMENT]]-PaymentSchedule[[#This Row],[INTEREST]],"")</f>
        <v/>
      </c>
      <c r="I234" s="5" t="str">
        <f ca="1">IF(PaymentSchedule[[#This Row],[PMT NO]]&lt;&gt;"",PaymentSchedule[[#This Row],[BEGINNING BALANCE]]*(InterestRate/PaymentsPerYear),"")</f>
        <v/>
      </c>
      <c r="J23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4" s="8" t="str">
        <f ca="1">IF(PaymentSchedule[[#This Row],[PMT NO]]&lt;&gt;"",SUM(INDEX(PaymentSchedule[INTEREST],1,1):PaymentSchedule[[#This Row],[INTEREST]]),"")</f>
        <v/>
      </c>
    </row>
    <row r="235" spans="2:11" x14ac:dyDescent="0.2">
      <c r="B235" s="7" t="str">
        <f ca="1">IF(LoanIsGood,IF(ROW()-ROW(PaymentSchedule[[#Headers],[PMT NO]])&gt;ScheduledNumberOfPayments,"",ROW()-ROW(PaymentSchedule[[#Headers],[PMT NO]])),"")</f>
        <v/>
      </c>
      <c r="C235" s="4" t="str">
        <f ca="1">IF(PaymentSchedule[[#This Row],[PMT NO]]&lt;&gt;"",EOMONTH(LoanStartDate,ROW(PaymentSchedule[[#This Row],[PMT NO]])-ROW(PaymentSchedule[[#Headers],[PMT NO]])-2)+DAY(LoanStartDate),"")</f>
        <v/>
      </c>
      <c r="D23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5" s="5" t="str">
        <f ca="1">IF(PaymentSchedule[[#This Row],[PMT NO]]&lt;&gt;"",ScheduledPayment,"")</f>
        <v/>
      </c>
      <c r="F23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5" s="5" t="str">
        <f ca="1">IF(PaymentSchedule[[#This Row],[PMT NO]]&lt;&gt;"",PaymentSchedule[[#This Row],[TOTAL PAYMENT]]-PaymentSchedule[[#This Row],[INTEREST]],"")</f>
        <v/>
      </c>
      <c r="I235" s="5" t="str">
        <f ca="1">IF(PaymentSchedule[[#This Row],[PMT NO]]&lt;&gt;"",PaymentSchedule[[#This Row],[BEGINNING BALANCE]]*(InterestRate/PaymentsPerYear),"")</f>
        <v/>
      </c>
      <c r="J23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5" s="8" t="str">
        <f ca="1">IF(PaymentSchedule[[#This Row],[PMT NO]]&lt;&gt;"",SUM(INDEX(PaymentSchedule[INTEREST],1,1):PaymentSchedule[[#This Row],[INTEREST]]),"")</f>
        <v/>
      </c>
    </row>
    <row r="236" spans="2:11" x14ac:dyDescent="0.2">
      <c r="B236" s="7" t="str">
        <f ca="1">IF(LoanIsGood,IF(ROW()-ROW(PaymentSchedule[[#Headers],[PMT NO]])&gt;ScheduledNumberOfPayments,"",ROW()-ROW(PaymentSchedule[[#Headers],[PMT NO]])),"")</f>
        <v/>
      </c>
      <c r="C236" s="4" t="str">
        <f ca="1">IF(PaymentSchedule[[#This Row],[PMT NO]]&lt;&gt;"",EOMONTH(LoanStartDate,ROW(PaymentSchedule[[#This Row],[PMT NO]])-ROW(PaymentSchedule[[#Headers],[PMT NO]])-2)+DAY(LoanStartDate),"")</f>
        <v/>
      </c>
      <c r="D23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6" s="5" t="str">
        <f ca="1">IF(PaymentSchedule[[#This Row],[PMT NO]]&lt;&gt;"",ScheduledPayment,"")</f>
        <v/>
      </c>
      <c r="F23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6" s="5" t="str">
        <f ca="1">IF(PaymentSchedule[[#This Row],[PMT NO]]&lt;&gt;"",PaymentSchedule[[#This Row],[TOTAL PAYMENT]]-PaymentSchedule[[#This Row],[INTEREST]],"")</f>
        <v/>
      </c>
      <c r="I236" s="5" t="str">
        <f ca="1">IF(PaymentSchedule[[#This Row],[PMT NO]]&lt;&gt;"",PaymentSchedule[[#This Row],[BEGINNING BALANCE]]*(InterestRate/PaymentsPerYear),"")</f>
        <v/>
      </c>
      <c r="J23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6" s="8" t="str">
        <f ca="1">IF(PaymentSchedule[[#This Row],[PMT NO]]&lt;&gt;"",SUM(INDEX(PaymentSchedule[INTEREST],1,1):PaymentSchedule[[#This Row],[INTEREST]]),"")</f>
        <v/>
      </c>
    </row>
    <row r="237" spans="2:11" x14ac:dyDescent="0.2">
      <c r="B237" s="7" t="str">
        <f ca="1">IF(LoanIsGood,IF(ROW()-ROW(PaymentSchedule[[#Headers],[PMT NO]])&gt;ScheduledNumberOfPayments,"",ROW()-ROW(PaymentSchedule[[#Headers],[PMT NO]])),"")</f>
        <v/>
      </c>
      <c r="C237" s="4" t="str">
        <f ca="1">IF(PaymentSchedule[[#This Row],[PMT NO]]&lt;&gt;"",EOMONTH(LoanStartDate,ROW(PaymentSchedule[[#This Row],[PMT NO]])-ROW(PaymentSchedule[[#Headers],[PMT NO]])-2)+DAY(LoanStartDate),"")</f>
        <v/>
      </c>
      <c r="D23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7" s="5" t="str">
        <f ca="1">IF(PaymentSchedule[[#This Row],[PMT NO]]&lt;&gt;"",ScheduledPayment,"")</f>
        <v/>
      </c>
      <c r="F23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7" s="5" t="str">
        <f ca="1">IF(PaymentSchedule[[#This Row],[PMT NO]]&lt;&gt;"",PaymentSchedule[[#This Row],[TOTAL PAYMENT]]-PaymentSchedule[[#This Row],[INTEREST]],"")</f>
        <v/>
      </c>
      <c r="I237" s="5" t="str">
        <f ca="1">IF(PaymentSchedule[[#This Row],[PMT NO]]&lt;&gt;"",PaymentSchedule[[#This Row],[BEGINNING BALANCE]]*(InterestRate/PaymentsPerYear),"")</f>
        <v/>
      </c>
      <c r="J23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7" s="8" t="str">
        <f ca="1">IF(PaymentSchedule[[#This Row],[PMT NO]]&lt;&gt;"",SUM(INDEX(PaymentSchedule[INTEREST],1,1):PaymentSchedule[[#This Row],[INTEREST]]),"")</f>
        <v/>
      </c>
    </row>
    <row r="238" spans="2:11" x14ac:dyDescent="0.2">
      <c r="B238" s="7" t="str">
        <f ca="1">IF(LoanIsGood,IF(ROW()-ROW(PaymentSchedule[[#Headers],[PMT NO]])&gt;ScheduledNumberOfPayments,"",ROW()-ROW(PaymentSchedule[[#Headers],[PMT NO]])),"")</f>
        <v/>
      </c>
      <c r="C238" s="4" t="str">
        <f ca="1">IF(PaymentSchedule[[#This Row],[PMT NO]]&lt;&gt;"",EOMONTH(LoanStartDate,ROW(PaymentSchedule[[#This Row],[PMT NO]])-ROW(PaymentSchedule[[#Headers],[PMT NO]])-2)+DAY(LoanStartDate),"")</f>
        <v/>
      </c>
      <c r="D23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8" s="5" t="str">
        <f ca="1">IF(PaymentSchedule[[#This Row],[PMT NO]]&lt;&gt;"",ScheduledPayment,"")</f>
        <v/>
      </c>
      <c r="F23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8" s="5" t="str">
        <f ca="1">IF(PaymentSchedule[[#This Row],[PMT NO]]&lt;&gt;"",PaymentSchedule[[#This Row],[TOTAL PAYMENT]]-PaymentSchedule[[#This Row],[INTEREST]],"")</f>
        <v/>
      </c>
      <c r="I238" s="5" t="str">
        <f ca="1">IF(PaymentSchedule[[#This Row],[PMT NO]]&lt;&gt;"",PaymentSchedule[[#This Row],[BEGINNING BALANCE]]*(InterestRate/PaymentsPerYear),"")</f>
        <v/>
      </c>
      <c r="J23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8" s="8" t="str">
        <f ca="1">IF(PaymentSchedule[[#This Row],[PMT NO]]&lt;&gt;"",SUM(INDEX(PaymentSchedule[INTEREST],1,1):PaymentSchedule[[#This Row],[INTEREST]]),"")</f>
        <v/>
      </c>
    </row>
    <row r="239" spans="2:11" x14ac:dyDescent="0.2">
      <c r="B239" s="7" t="str">
        <f ca="1">IF(LoanIsGood,IF(ROW()-ROW(PaymentSchedule[[#Headers],[PMT NO]])&gt;ScheduledNumberOfPayments,"",ROW()-ROW(PaymentSchedule[[#Headers],[PMT NO]])),"")</f>
        <v/>
      </c>
      <c r="C239" s="4" t="str">
        <f ca="1">IF(PaymentSchedule[[#This Row],[PMT NO]]&lt;&gt;"",EOMONTH(LoanStartDate,ROW(PaymentSchedule[[#This Row],[PMT NO]])-ROW(PaymentSchedule[[#Headers],[PMT NO]])-2)+DAY(LoanStartDate),"")</f>
        <v/>
      </c>
      <c r="D23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9" s="5" t="str">
        <f ca="1">IF(PaymentSchedule[[#This Row],[PMT NO]]&lt;&gt;"",ScheduledPayment,"")</f>
        <v/>
      </c>
      <c r="F23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9" s="5" t="str">
        <f ca="1">IF(PaymentSchedule[[#This Row],[PMT NO]]&lt;&gt;"",PaymentSchedule[[#This Row],[TOTAL PAYMENT]]-PaymentSchedule[[#This Row],[INTEREST]],"")</f>
        <v/>
      </c>
      <c r="I239" s="5" t="str">
        <f ca="1">IF(PaymentSchedule[[#This Row],[PMT NO]]&lt;&gt;"",PaymentSchedule[[#This Row],[BEGINNING BALANCE]]*(InterestRate/PaymentsPerYear),"")</f>
        <v/>
      </c>
      <c r="J23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9" s="8" t="str">
        <f ca="1">IF(PaymentSchedule[[#This Row],[PMT NO]]&lt;&gt;"",SUM(INDEX(PaymentSchedule[INTEREST],1,1):PaymentSchedule[[#This Row],[INTEREST]]),"")</f>
        <v/>
      </c>
    </row>
    <row r="240" spans="2:11" x14ac:dyDescent="0.2">
      <c r="B240" s="7" t="str">
        <f ca="1">IF(LoanIsGood,IF(ROW()-ROW(PaymentSchedule[[#Headers],[PMT NO]])&gt;ScheduledNumberOfPayments,"",ROW()-ROW(PaymentSchedule[[#Headers],[PMT NO]])),"")</f>
        <v/>
      </c>
      <c r="C240" s="4" t="str">
        <f ca="1">IF(PaymentSchedule[[#This Row],[PMT NO]]&lt;&gt;"",EOMONTH(LoanStartDate,ROW(PaymentSchedule[[#This Row],[PMT NO]])-ROW(PaymentSchedule[[#Headers],[PMT NO]])-2)+DAY(LoanStartDate),"")</f>
        <v/>
      </c>
      <c r="D24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0" s="5" t="str">
        <f ca="1">IF(PaymentSchedule[[#This Row],[PMT NO]]&lt;&gt;"",ScheduledPayment,"")</f>
        <v/>
      </c>
      <c r="F24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0" s="5" t="str">
        <f ca="1">IF(PaymentSchedule[[#This Row],[PMT NO]]&lt;&gt;"",PaymentSchedule[[#This Row],[TOTAL PAYMENT]]-PaymentSchedule[[#This Row],[INTEREST]],"")</f>
        <v/>
      </c>
      <c r="I240" s="5" t="str">
        <f ca="1">IF(PaymentSchedule[[#This Row],[PMT NO]]&lt;&gt;"",PaymentSchedule[[#This Row],[BEGINNING BALANCE]]*(InterestRate/PaymentsPerYear),"")</f>
        <v/>
      </c>
      <c r="J24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0" s="8" t="str">
        <f ca="1">IF(PaymentSchedule[[#This Row],[PMT NO]]&lt;&gt;"",SUM(INDEX(PaymentSchedule[INTEREST],1,1):PaymentSchedule[[#This Row],[INTEREST]]),"")</f>
        <v/>
      </c>
    </row>
    <row r="241" spans="2:11" x14ac:dyDescent="0.2">
      <c r="B241" s="7" t="str">
        <f ca="1">IF(LoanIsGood,IF(ROW()-ROW(PaymentSchedule[[#Headers],[PMT NO]])&gt;ScheduledNumberOfPayments,"",ROW()-ROW(PaymentSchedule[[#Headers],[PMT NO]])),"")</f>
        <v/>
      </c>
      <c r="C241" s="4" t="str">
        <f ca="1">IF(PaymentSchedule[[#This Row],[PMT NO]]&lt;&gt;"",EOMONTH(LoanStartDate,ROW(PaymentSchedule[[#This Row],[PMT NO]])-ROW(PaymentSchedule[[#Headers],[PMT NO]])-2)+DAY(LoanStartDate),"")</f>
        <v/>
      </c>
      <c r="D24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1" s="5" t="str">
        <f ca="1">IF(PaymentSchedule[[#This Row],[PMT NO]]&lt;&gt;"",ScheduledPayment,"")</f>
        <v/>
      </c>
      <c r="F24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1" s="5" t="str">
        <f ca="1">IF(PaymentSchedule[[#This Row],[PMT NO]]&lt;&gt;"",PaymentSchedule[[#This Row],[TOTAL PAYMENT]]-PaymentSchedule[[#This Row],[INTEREST]],"")</f>
        <v/>
      </c>
      <c r="I241" s="5" t="str">
        <f ca="1">IF(PaymentSchedule[[#This Row],[PMT NO]]&lt;&gt;"",PaymentSchedule[[#This Row],[BEGINNING BALANCE]]*(InterestRate/PaymentsPerYear),"")</f>
        <v/>
      </c>
      <c r="J24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1" s="8" t="str">
        <f ca="1">IF(PaymentSchedule[[#This Row],[PMT NO]]&lt;&gt;"",SUM(INDEX(PaymentSchedule[INTEREST],1,1):PaymentSchedule[[#This Row],[INTEREST]]),"")</f>
        <v/>
      </c>
    </row>
    <row r="242" spans="2:11" x14ac:dyDescent="0.2">
      <c r="B242" s="7" t="str">
        <f ca="1">IF(LoanIsGood,IF(ROW()-ROW(PaymentSchedule[[#Headers],[PMT NO]])&gt;ScheduledNumberOfPayments,"",ROW()-ROW(PaymentSchedule[[#Headers],[PMT NO]])),"")</f>
        <v/>
      </c>
      <c r="C242" s="4" t="str">
        <f ca="1">IF(PaymentSchedule[[#This Row],[PMT NO]]&lt;&gt;"",EOMONTH(LoanStartDate,ROW(PaymentSchedule[[#This Row],[PMT NO]])-ROW(PaymentSchedule[[#Headers],[PMT NO]])-2)+DAY(LoanStartDate),"")</f>
        <v/>
      </c>
      <c r="D24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2" s="5" t="str">
        <f ca="1">IF(PaymentSchedule[[#This Row],[PMT NO]]&lt;&gt;"",ScheduledPayment,"")</f>
        <v/>
      </c>
      <c r="F24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2" s="5" t="str">
        <f ca="1">IF(PaymentSchedule[[#This Row],[PMT NO]]&lt;&gt;"",PaymentSchedule[[#This Row],[TOTAL PAYMENT]]-PaymentSchedule[[#This Row],[INTEREST]],"")</f>
        <v/>
      </c>
      <c r="I242" s="5" t="str">
        <f ca="1">IF(PaymentSchedule[[#This Row],[PMT NO]]&lt;&gt;"",PaymentSchedule[[#This Row],[BEGINNING BALANCE]]*(InterestRate/PaymentsPerYear),"")</f>
        <v/>
      </c>
      <c r="J24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2" s="8" t="str">
        <f ca="1">IF(PaymentSchedule[[#This Row],[PMT NO]]&lt;&gt;"",SUM(INDEX(PaymentSchedule[INTEREST],1,1):PaymentSchedule[[#This Row],[INTEREST]]),"")</f>
        <v/>
      </c>
    </row>
    <row r="243" spans="2:11" x14ac:dyDescent="0.2">
      <c r="B243" s="7" t="str">
        <f ca="1">IF(LoanIsGood,IF(ROW()-ROW(PaymentSchedule[[#Headers],[PMT NO]])&gt;ScheduledNumberOfPayments,"",ROW()-ROW(PaymentSchedule[[#Headers],[PMT NO]])),"")</f>
        <v/>
      </c>
      <c r="C243" s="4" t="str">
        <f ca="1">IF(PaymentSchedule[[#This Row],[PMT NO]]&lt;&gt;"",EOMONTH(LoanStartDate,ROW(PaymentSchedule[[#This Row],[PMT NO]])-ROW(PaymentSchedule[[#Headers],[PMT NO]])-2)+DAY(LoanStartDate),"")</f>
        <v/>
      </c>
      <c r="D24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3" s="5" t="str">
        <f ca="1">IF(PaymentSchedule[[#This Row],[PMT NO]]&lt;&gt;"",ScheduledPayment,"")</f>
        <v/>
      </c>
      <c r="F24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3" s="5" t="str">
        <f ca="1">IF(PaymentSchedule[[#This Row],[PMT NO]]&lt;&gt;"",PaymentSchedule[[#This Row],[TOTAL PAYMENT]]-PaymentSchedule[[#This Row],[INTEREST]],"")</f>
        <v/>
      </c>
      <c r="I243" s="5" t="str">
        <f ca="1">IF(PaymentSchedule[[#This Row],[PMT NO]]&lt;&gt;"",PaymentSchedule[[#This Row],[BEGINNING BALANCE]]*(InterestRate/PaymentsPerYear),"")</f>
        <v/>
      </c>
      <c r="J24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3" s="8" t="str">
        <f ca="1">IF(PaymentSchedule[[#This Row],[PMT NO]]&lt;&gt;"",SUM(INDEX(PaymentSchedule[INTEREST],1,1):PaymentSchedule[[#This Row],[INTEREST]]),"")</f>
        <v/>
      </c>
    </row>
    <row r="244" spans="2:11" x14ac:dyDescent="0.2">
      <c r="B244" s="7" t="str">
        <f ca="1">IF(LoanIsGood,IF(ROW()-ROW(PaymentSchedule[[#Headers],[PMT NO]])&gt;ScheduledNumberOfPayments,"",ROW()-ROW(PaymentSchedule[[#Headers],[PMT NO]])),"")</f>
        <v/>
      </c>
      <c r="C244" s="4" t="str">
        <f ca="1">IF(PaymentSchedule[[#This Row],[PMT NO]]&lt;&gt;"",EOMONTH(LoanStartDate,ROW(PaymentSchedule[[#This Row],[PMT NO]])-ROW(PaymentSchedule[[#Headers],[PMT NO]])-2)+DAY(LoanStartDate),"")</f>
        <v/>
      </c>
      <c r="D24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4" s="5" t="str">
        <f ca="1">IF(PaymentSchedule[[#This Row],[PMT NO]]&lt;&gt;"",ScheduledPayment,"")</f>
        <v/>
      </c>
      <c r="F24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4" s="5" t="str">
        <f ca="1">IF(PaymentSchedule[[#This Row],[PMT NO]]&lt;&gt;"",PaymentSchedule[[#This Row],[TOTAL PAYMENT]]-PaymentSchedule[[#This Row],[INTEREST]],"")</f>
        <v/>
      </c>
      <c r="I244" s="5" t="str">
        <f ca="1">IF(PaymentSchedule[[#This Row],[PMT NO]]&lt;&gt;"",PaymentSchedule[[#This Row],[BEGINNING BALANCE]]*(InterestRate/PaymentsPerYear),"")</f>
        <v/>
      </c>
      <c r="J24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4" s="8" t="str">
        <f ca="1">IF(PaymentSchedule[[#This Row],[PMT NO]]&lt;&gt;"",SUM(INDEX(PaymentSchedule[INTEREST],1,1):PaymentSchedule[[#This Row],[INTEREST]]),"")</f>
        <v/>
      </c>
    </row>
    <row r="245" spans="2:11" x14ac:dyDescent="0.2">
      <c r="B245" s="7" t="str">
        <f ca="1">IF(LoanIsGood,IF(ROW()-ROW(PaymentSchedule[[#Headers],[PMT NO]])&gt;ScheduledNumberOfPayments,"",ROW()-ROW(PaymentSchedule[[#Headers],[PMT NO]])),"")</f>
        <v/>
      </c>
      <c r="C245" s="4" t="str">
        <f ca="1">IF(PaymentSchedule[[#This Row],[PMT NO]]&lt;&gt;"",EOMONTH(LoanStartDate,ROW(PaymentSchedule[[#This Row],[PMT NO]])-ROW(PaymentSchedule[[#Headers],[PMT NO]])-2)+DAY(LoanStartDate),"")</f>
        <v/>
      </c>
      <c r="D24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5" s="5" t="str">
        <f ca="1">IF(PaymentSchedule[[#This Row],[PMT NO]]&lt;&gt;"",ScheduledPayment,"")</f>
        <v/>
      </c>
      <c r="F24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5" s="5" t="str">
        <f ca="1">IF(PaymentSchedule[[#This Row],[PMT NO]]&lt;&gt;"",PaymentSchedule[[#This Row],[TOTAL PAYMENT]]-PaymentSchedule[[#This Row],[INTEREST]],"")</f>
        <v/>
      </c>
      <c r="I245" s="5" t="str">
        <f ca="1">IF(PaymentSchedule[[#This Row],[PMT NO]]&lt;&gt;"",PaymentSchedule[[#This Row],[BEGINNING BALANCE]]*(InterestRate/PaymentsPerYear),"")</f>
        <v/>
      </c>
      <c r="J24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5" s="8" t="str">
        <f ca="1">IF(PaymentSchedule[[#This Row],[PMT NO]]&lt;&gt;"",SUM(INDEX(PaymentSchedule[INTEREST],1,1):PaymentSchedule[[#This Row],[INTEREST]]),"")</f>
        <v/>
      </c>
    </row>
    <row r="246" spans="2:11" x14ac:dyDescent="0.2">
      <c r="B246" s="7" t="str">
        <f ca="1">IF(LoanIsGood,IF(ROW()-ROW(PaymentSchedule[[#Headers],[PMT NO]])&gt;ScheduledNumberOfPayments,"",ROW()-ROW(PaymentSchedule[[#Headers],[PMT NO]])),"")</f>
        <v/>
      </c>
      <c r="C246" s="4" t="str">
        <f ca="1">IF(PaymentSchedule[[#This Row],[PMT NO]]&lt;&gt;"",EOMONTH(LoanStartDate,ROW(PaymentSchedule[[#This Row],[PMT NO]])-ROW(PaymentSchedule[[#Headers],[PMT NO]])-2)+DAY(LoanStartDate),"")</f>
        <v/>
      </c>
      <c r="D24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6" s="5" t="str">
        <f ca="1">IF(PaymentSchedule[[#This Row],[PMT NO]]&lt;&gt;"",ScheduledPayment,"")</f>
        <v/>
      </c>
      <c r="F24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6" s="5" t="str">
        <f ca="1">IF(PaymentSchedule[[#This Row],[PMT NO]]&lt;&gt;"",PaymentSchedule[[#This Row],[TOTAL PAYMENT]]-PaymentSchedule[[#This Row],[INTEREST]],"")</f>
        <v/>
      </c>
      <c r="I246" s="5" t="str">
        <f ca="1">IF(PaymentSchedule[[#This Row],[PMT NO]]&lt;&gt;"",PaymentSchedule[[#This Row],[BEGINNING BALANCE]]*(InterestRate/PaymentsPerYear),"")</f>
        <v/>
      </c>
      <c r="J24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6" s="8" t="str">
        <f ca="1">IF(PaymentSchedule[[#This Row],[PMT NO]]&lt;&gt;"",SUM(INDEX(PaymentSchedule[INTEREST],1,1):PaymentSchedule[[#This Row],[INTEREST]]),"")</f>
        <v/>
      </c>
    </row>
    <row r="247" spans="2:11" x14ac:dyDescent="0.2">
      <c r="B247" s="7" t="str">
        <f ca="1">IF(LoanIsGood,IF(ROW()-ROW(PaymentSchedule[[#Headers],[PMT NO]])&gt;ScheduledNumberOfPayments,"",ROW()-ROW(PaymentSchedule[[#Headers],[PMT NO]])),"")</f>
        <v/>
      </c>
      <c r="C247" s="4" t="str">
        <f ca="1">IF(PaymentSchedule[[#This Row],[PMT NO]]&lt;&gt;"",EOMONTH(LoanStartDate,ROW(PaymentSchedule[[#This Row],[PMT NO]])-ROW(PaymentSchedule[[#Headers],[PMT NO]])-2)+DAY(LoanStartDate),"")</f>
        <v/>
      </c>
      <c r="D24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7" s="5" t="str">
        <f ca="1">IF(PaymentSchedule[[#This Row],[PMT NO]]&lt;&gt;"",ScheduledPayment,"")</f>
        <v/>
      </c>
      <c r="F24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7" s="5" t="str">
        <f ca="1">IF(PaymentSchedule[[#This Row],[PMT NO]]&lt;&gt;"",PaymentSchedule[[#This Row],[TOTAL PAYMENT]]-PaymentSchedule[[#This Row],[INTEREST]],"")</f>
        <v/>
      </c>
      <c r="I247" s="5" t="str">
        <f ca="1">IF(PaymentSchedule[[#This Row],[PMT NO]]&lt;&gt;"",PaymentSchedule[[#This Row],[BEGINNING BALANCE]]*(InterestRate/PaymentsPerYear),"")</f>
        <v/>
      </c>
      <c r="J24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7" s="8" t="str">
        <f ca="1">IF(PaymentSchedule[[#This Row],[PMT NO]]&lt;&gt;"",SUM(INDEX(PaymentSchedule[INTEREST],1,1):PaymentSchedule[[#This Row],[INTEREST]]),"")</f>
        <v/>
      </c>
    </row>
    <row r="248" spans="2:11" x14ac:dyDescent="0.2">
      <c r="B248" s="7" t="str">
        <f ca="1">IF(LoanIsGood,IF(ROW()-ROW(PaymentSchedule[[#Headers],[PMT NO]])&gt;ScheduledNumberOfPayments,"",ROW()-ROW(PaymentSchedule[[#Headers],[PMT NO]])),"")</f>
        <v/>
      </c>
      <c r="C248" s="4" t="str">
        <f ca="1">IF(PaymentSchedule[[#This Row],[PMT NO]]&lt;&gt;"",EOMONTH(LoanStartDate,ROW(PaymentSchedule[[#This Row],[PMT NO]])-ROW(PaymentSchedule[[#Headers],[PMT NO]])-2)+DAY(LoanStartDate),"")</f>
        <v/>
      </c>
      <c r="D24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8" s="5" t="str">
        <f ca="1">IF(PaymentSchedule[[#This Row],[PMT NO]]&lt;&gt;"",ScheduledPayment,"")</f>
        <v/>
      </c>
      <c r="F24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8" s="5" t="str">
        <f ca="1">IF(PaymentSchedule[[#This Row],[PMT NO]]&lt;&gt;"",PaymentSchedule[[#This Row],[TOTAL PAYMENT]]-PaymentSchedule[[#This Row],[INTEREST]],"")</f>
        <v/>
      </c>
      <c r="I248" s="5" t="str">
        <f ca="1">IF(PaymentSchedule[[#This Row],[PMT NO]]&lt;&gt;"",PaymentSchedule[[#This Row],[BEGINNING BALANCE]]*(InterestRate/PaymentsPerYear),"")</f>
        <v/>
      </c>
      <c r="J24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8" s="8" t="str">
        <f ca="1">IF(PaymentSchedule[[#This Row],[PMT NO]]&lt;&gt;"",SUM(INDEX(PaymentSchedule[INTEREST],1,1):PaymentSchedule[[#This Row],[INTEREST]]),"")</f>
        <v/>
      </c>
    </row>
    <row r="249" spans="2:11" x14ac:dyDescent="0.2">
      <c r="B249" s="7" t="str">
        <f ca="1">IF(LoanIsGood,IF(ROW()-ROW(PaymentSchedule[[#Headers],[PMT NO]])&gt;ScheduledNumberOfPayments,"",ROW()-ROW(PaymentSchedule[[#Headers],[PMT NO]])),"")</f>
        <v/>
      </c>
      <c r="C249" s="4" t="str">
        <f ca="1">IF(PaymentSchedule[[#This Row],[PMT NO]]&lt;&gt;"",EOMONTH(LoanStartDate,ROW(PaymentSchedule[[#This Row],[PMT NO]])-ROW(PaymentSchedule[[#Headers],[PMT NO]])-2)+DAY(LoanStartDate),"")</f>
        <v/>
      </c>
      <c r="D24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9" s="5" t="str">
        <f ca="1">IF(PaymentSchedule[[#This Row],[PMT NO]]&lt;&gt;"",ScheduledPayment,"")</f>
        <v/>
      </c>
      <c r="F24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9" s="5" t="str">
        <f ca="1">IF(PaymentSchedule[[#This Row],[PMT NO]]&lt;&gt;"",PaymentSchedule[[#This Row],[TOTAL PAYMENT]]-PaymentSchedule[[#This Row],[INTEREST]],"")</f>
        <v/>
      </c>
      <c r="I249" s="5" t="str">
        <f ca="1">IF(PaymentSchedule[[#This Row],[PMT NO]]&lt;&gt;"",PaymentSchedule[[#This Row],[BEGINNING BALANCE]]*(InterestRate/PaymentsPerYear),"")</f>
        <v/>
      </c>
      <c r="J24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9" s="8" t="str">
        <f ca="1">IF(PaymentSchedule[[#This Row],[PMT NO]]&lt;&gt;"",SUM(INDEX(PaymentSchedule[INTEREST],1,1):PaymentSchedule[[#This Row],[INTEREST]]),"")</f>
        <v/>
      </c>
    </row>
    <row r="250" spans="2:11" x14ac:dyDescent="0.2">
      <c r="B250" s="7" t="str">
        <f ca="1">IF(LoanIsGood,IF(ROW()-ROW(PaymentSchedule[[#Headers],[PMT NO]])&gt;ScheduledNumberOfPayments,"",ROW()-ROW(PaymentSchedule[[#Headers],[PMT NO]])),"")</f>
        <v/>
      </c>
      <c r="C250" s="4" t="str">
        <f ca="1">IF(PaymentSchedule[[#This Row],[PMT NO]]&lt;&gt;"",EOMONTH(LoanStartDate,ROW(PaymentSchedule[[#This Row],[PMT NO]])-ROW(PaymentSchedule[[#Headers],[PMT NO]])-2)+DAY(LoanStartDate),"")</f>
        <v/>
      </c>
      <c r="D25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0" s="5" t="str">
        <f ca="1">IF(PaymentSchedule[[#This Row],[PMT NO]]&lt;&gt;"",ScheduledPayment,"")</f>
        <v/>
      </c>
      <c r="F25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0" s="5" t="str">
        <f ca="1">IF(PaymentSchedule[[#This Row],[PMT NO]]&lt;&gt;"",PaymentSchedule[[#This Row],[TOTAL PAYMENT]]-PaymentSchedule[[#This Row],[INTEREST]],"")</f>
        <v/>
      </c>
      <c r="I250" s="5" t="str">
        <f ca="1">IF(PaymentSchedule[[#This Row],[PMT NO]]&lt;&gt;"",PaymentSchedule[[#This Row],[BEGINNING BALANCE]]*(InterestRate/PaymentsPerYear),"")</f>
        <v/>
      </c>
      <c r="J25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0" s="8" t="str">
        <f ca="1">IF(PaymentSchedule[[#This Row],[PMT NO]]&lt;&gt;"",SUM(INDEX(PaymentSchedule[INTEREST],1,1):PaymentSchedule[[#This Row],[INTEREST]]),"")</f>
        <v/>
      </c>
    </row>
    <row r="251" spans="2:11" x14ac:dyDescent="0.2">
      <c r="B251" s="7" t="str">
        <f ca="1">IF(LoanIsGood,IF(ROW()-ROW(PaymentSchedule[[#Headers],[PMT NO]])&gt;ScheduledNumberOfPayments,"",ROW()-ROW(PaymentSchedule[[#Headers],[PMT NO]])),"")</f>
        <v/>
      </c>
      <c r="C251" s="4" t="str">
        <f ca="1">IF(PaymentSchedule[[#This Row],[PMT NO]]&lt;&gt;"",EOMONTH(LoanStartDate,ROW(PaymentSchedule[[#This Row],[PMT NO]])-ROW(PaymentSchedule[[#Headers],[PMT NO]])-2)+DAY(LoanStartDate),"")</f>
        <v/>
      </c>
      <c r="D25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1" s="5" t="str">
        <f ca="1">IF(PaymentSchedule[[#This Row],[PMT NO]]&lt;&gt;"",ScheduledPayment,"")</f>
        <v/>
      </c>
      <c r="F25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1" s="5" t="str">
        <f ca="1">IF(PaymentSchedule[[#This Row],[PMT NO]]&lt;&gt;"",PaymentSchedule[[#This Row],[TOTAL PAYMENT]]-PaymentSchedule[[#This Row],[INTEREST]],"")</f>
        <v/>
      </c>
      <c r="I251" s="5" t="str">
        <f ca="1">IF(PaymentSchedule[[#This Row],[PMT NO]]&lt;&gt;"",PaymentSchedule[[#This Row],[BEGINNING BALANCE]]*(InterestRate/PaymentsPerYear),"")</f>
        <v/>
      </c>
      <c r="J25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1" s="8" t="str">
        <f ca="1">IF(PaymentSchedule[[#This Row],[PMT NO]]&lt;&gt;"",SUM(INDEX(PaymentSchedule[INTEREST],1,1):PaymentSchedule[[#This Row],[INTEREST]]),"")</f>
        <v/>
      </c>
    </row>
    <row r="252" spans="2:11" x14ac:dyDescent="0.2">
      <c r="B252" s="7" t="str">
        <f ca="1">IF(LoanIsGood,IF(ROW()-ROW(PaymentSchedule[[#Headers],[PMT NO]])&gt;ScheduledNumberOfPayments,"",ROW()-ROW(PaymentSchedule[[#Headers],[PMT NO]])),"")</f>
        <v/>
      </c>
      <c r="C252" s="4" t="str">
        <f ca="1">IF(PaymentSchedule[[#This Row],[PMT NO]]&lt;&gt;"",EOMONTH(LoanStartDate,ROW(PaymentSchedule[[#This Row],[PMT NO]])-ROW(PaymentSchedule[[#Headers],[PMT NO]])-2)+DAY(LoanStartDate),"")</f>
        <v/>
      </c>
      <c r="D25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2" s="5" t="str">
        <f ca="1">IF(PaymentSchedule[[#This Row],[PMT NO]]&lt;&gt;"",ScheduledPayment,"")</f>
        <v/>
      </c>
      <c r="F25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2" s="5" t="str">
        <f ca="1">IF(PaymentSchedule[[#This Row],[PMT NO]]&lt;&gt;"",PaymentSchedule[[#This Row],[TOTAL PAYMENT]]-PaymentSchedule[[#This Row],[INTEREST]],"")</f>
        <v/>
      </c>
      <c r="I252" s="5" t="str">
        <f ca="1">IF(PaymentSchedule[[#This Row],[PMT NO]]&lt;&gt;"",PaymentSchedule[[#This Row],[BEGINNING BALANCE]]*(InterestRate/PaymentsPerYear),"")</f>
        <v/>
      </c>
      <c r="J25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2" s="8" t="str">
        <f ca="1">IF(PaymentSchedule[[#This Row],[PMT NO]]&lt;&gt;"",SUM(INDEX(PaymentSchedule[INTEREST],1,1):PaymentSchedule[[#This Row],[INTEREST]]),"")</f>
        <v/>
      </c>
    </row>
    <row r="253" spans="2:11" x14ac:dyDescent="0.2">
      <c r="B253" s="7" t="str">
        <f ca="1">IF(LoanIsGood,IF(ROW()-ROW(PaymentSchedule[[#Headers],[PMT NO]])&gt;ScheduledNumberOfPayments,"",ROW()-ROW(PaymentSchedule[[#Headers],[PMT NO]])),"")</f>
        <v/>
      </c>
      <c r="C253" s="4" t="str">
        <f ca="1">IF(PaymentSchedule[[#This Row],[PMT NO]]&lt;&gt;"",EOMONTH(LoanStartDate,ROW(PaymentSchedule[[#This Row],[PMT NO]])-ROW(PaymentSchedule[[#Headers],[PMT NO]])-2)+DAY(LoanStartDate),"")</f>
        <v/>
      </c>
      <c r="D25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3" s="5" t="str">
        <f ca="1">IF(PaymentSchedule[[#This Row],[PMT NO]]&lt;&gt;"",ScheduledPayment,"")</f>
        <v/>
      </c>
      <c r="F25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3" s="5" t="str">
        <f ca="1">IF(PaymentSchedule[[#This Row],[PMT NO]]&lt;&gt;"",PaymentSchedule[[#This Row],[TOTAL PAYMENT]]-PaymentSchedule[[#This Row],[INTEREST]],"")</f>
        <v/>
      </c>
      <c r="I253" s="5" t="str">
        <f ca="1">IF(PaymentSchedule[[#This Row],[PMT NO]]&lt;&gt;"",PaymentSchedule[[#This Row],[BEGINNING BALANCE]]*(InterestRate/PaymentsPerYear),"")</f>
        <v/>
      </c>
      <c r="J25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3" s="8" t="str">
        <f ca="1">IF(PaymentSchedule[[#This Row],[PMT NO]]&lt;&gt;"",SUM(INDEX(PaymentSchedule[INTEREST],1,1):PaymentSchedule[[#This Row],[INTEREST]]),"")</f>
        <v/>
      </c>
    </row>
    <row r="254" spans="2:11" x14ac:dyDescent="0.2">
      <c r="B254" s="7" t="str">
        <f ca="1">IF(LoanIsGood,IF(ROW()-ROW(PaymentSchedule[[#Headers],[PMT NO]])&gt;ScheduledNumberOfPayments,"",ROW()-ROW(PaymentSchedule[[#Headers],[PMT NO]])),"")</f>
        <v/>
      </c>
      <c r="C254" s="4" t="str">
        <f ca="1">IF(PaymentSchedule[[#This Row],[PMT NO]]&lt;&gt;"",EOMONTH(LoanStartDate,ROW(PaymentSchedule[[#This Row],[PMT NO]])-ROW(PaymentSchedule[[#Headers],[PMT NO]])-2)+DAY(LoanStartDate),"")</f>
        <v/>
      </c>
      <c r="D25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4" s="5" t="str">
        <f ca="1">IF(PaymentSchedule[[#This Row],[PMT NO]]&lt;&gt;"",ScheduledPayment,"")</f>
        <v/>
      </c>
      <c r="F25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4" s="5" t="str">
        <f ca="1">IF(PaymentSchedule[[#This Row],[PMT NO]]&lt;&gt;"",PaymentSchedule[[#This Row],[TOTAL PAYMENT]]-PaymentSchedule[[#This Row],[INTEREST]],"")</f>
        <v/>
      </c>
      <c r="I254" s="5" t="str">
        <f ca="1">IF(PaymentSchedule[[#This Row],[PMT NO]]&lt;&gt;"",PaymentSchedule[[#This Row],[BEGINNING BALANCE]]*(InterestRate/PaymentsPerYear),"")</f>
        <v/>
      </c>
      <c r="J25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4" s="8" t="str">
        <f ca="1">IF(PaymentSchedule[[#This Row],[PMT NO]]&lt;&gt;"",SUM(INDEX(PaymentSchedule[INTEREST],1,1):PaymentSchedule[[#This Row],[INTEREST]]),"")</f>
        <v/>
      </c>
    </row>
    <row r="255" spans="2:11" x14ac:dyDescent="0.2">
      <c r="B255" s="7" t="str">
        <f ca="1">IF(LoanIsGood,IF(ROW()-ROW(PaymentSchedule[[#Headers],[PMT NO]])&gt;ScheduledNumberOfPayments,"",ROW()-ROW(PaymentSchedule[[#Headers],[PMT NO]])),"")</f>
        <v/>
      </c>
      <c r="C255" s="4" t="str">
        <f ca="1">IF(PaymentSchedule[[#This Row],[PMT NO]]&lt;&gt;"",EOMONTH(LoanStartDate,ROW(PaymentSchedule[[#This Row],[PMT NO]])-ROW(PaymentSchedule[[#Headers],[PMT NO]])-2)+DAY(LoanStartDate),"")</f>
        <v/>
      </c>
      <c r="D25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5" s="5" t="str">
        <f ca="1">IF(PaymentSchedule[[#This Row],[PMT NO]]&lt;&gt;"",ScheduledPayment,"")</f>
        <v/>
      </c>
      <c r="F25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5" s="5" t="str">
        <f ca="1">IF(PaymentSchedule[[#This Row],[PMT NO]]&lt;&gt;"",PaymentSchedule[[#This Row],[TOTAL PAYMENT]]-PaymentSchedule[[#This Row],[INTEREST]],"")</f>
        <v/>
      </c>
      <c r="I255" s="5" t="str">
        <f ca="1">IF(PaymentSchedule[[#This Row],[PMT NO]]&lt;&gt;"",PaymentSchedule[[#This Row],[BEGINNING BALANCE]]*(InterestRate/PaymentsPerYear),"")</f>
        <v/>
      </c>
      <c r="J25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5" s="8" t="str">
        <f ca="1">IF(PaymentSchedule[[#This Row],[PMT NO]]&lt;&gt;"",SUM(INDEX(PaymentSchedule[INTEREST],1,1):PaymentSchedule[[#This Row],[INTEREST]]),"")</f>
        <v/>
      </c>
    </row>
    <row r="256" spans="2:11" x14ac:dyDescent="0.2">
      <c r="B256" s="7" t="str">
        <f ca="1">IF(LoanIsGood,IF(ROW()-ROW(PaymentSchedule[[#Headers],[PMT NO]])&gt;ScheduledNumberOfPayments,"",ROW()-ROW(PaymentSchedule[[#Headers],[PMT NO]])),"")</f>
        <v/>
      </c>
      <c r="C256" s="4" t="str">
        <f ca="1">IF(PaymentSchedule[[#This Row],[PMT NO]]&lt;&gt;"",EOMONTH(LoanStartDate,ROW(PaymentSchedule[[#This Row],[PMT NO]])-ROW(PaymentSchedule[[#Headers],[PMT NO]])-2)+DAY(LoanStartDate),"")</f>
        <v/>
      </c>
      <c r="D25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6" s="5" t="str">
        <f ca="1">IF(PaymentSchedule[[#This Row],[PMT NO]]&lt;&gt;"",ScheduledPayment,"")</f>
        <v/>
      </c>
      <c r="F25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6" s="5" t="str">
        <f ca="1">IF(PaymentSchedule[[#This Row],[PMT NO]]&lt;&gt;"",PaymentSchedule[[#This Row],[TOTAL PAYMENT]]-PaymentSchedule[[#This Row],[INTEREST]],"")</f>
        <v/>
      </c>
      <c r="I256" s="5" t="str">
        <f ca="1">IF(PaymentSchedule[[#This Row],[PMT NO]]&lt;&gt;"",PaymentSchedule[[#This Row],[BEGINNING BALANCE]]*(InterestRate/PaymentsPerYear),"")</f>
        <v/>
      </c>
      <c r="J25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6" s="8" t="str">
        <f ca="1">IF(PaymentSchedule[[#This Row],[PMT NO]]&lt;&gt;"",SUM(INDEX(PaymentSchedule[INTEREST],1,1):PaymentSchedule[[#This Row],[INTEREST]]),"")</f>
        <v/>
      </c>
    </row>
    <row r="257" spans="2:11" x14ac:dyDescent="0.2">
      <c r="B257" s="7" t="str">
        <f ca="1">IF(LoanIsGood,IF(ROW()-ROW(PaymentSchedule[[#Headers],[PMT NO]])&gt;ScheduledNumberOfPayments,"",ROW()-ROW(PaymentSchedule[[#Headers],[PMT NO]])),"")</f>
        <v/>
      </c>
      <c r="C257" s="4" t="str">
        <f ca="1">IF(PaymentSchedule[[#This Row],[PMT NO]]&lt;&gt;"",EOMONTH(LoanStartDate,ROW(PaymentSchedule[[#This Row],[PMT NO]])-ROW(PaymentSchedule[[#Headers],[PMT NO]])-2)+DAY(LoanStartDate),"")</f>
        <v/>
      </c>
      <c r="D25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7" s="5" t="str">
        <f ca="1">IF(PaymentSchedule[[#This Row],[PMT NO]]&lt;&gt;"",ScheduledPayment,"")</f>
        <v/>
      </c>
      <c r="F25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7" s="5" t="str">
        <f ca="1">IF(PaymentSchedule[[#This Row],[PMT NO]]&lt;&gt;"",PaymentSchedule[[#This Row],[TOTAL PAYMENT]]-PaymentSchedule[[#This Row],[INTEREST]],"")</f>
        <v/>
      </c>
      <c r="I257" s="5" t="str">
        <f ca="1">IF(PaymentSchedule[[#This Row],[PMT NO]]&lt;&gt;"",PaymentSchedule[[#This Row],[BEGINNING BALANCE]]*(InterestRate/PaymentsPerYear),"")</f>
        <v/>
      </c>
      <c r="J25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7" s="8" t="str">
        <f ca="1">IF(PaymentSchedule[[#This Row],[PMT NO]]&lt;&gt;"",SUM(INDEX(PaymentSchedule[INTEREST],1,1):PaymentSchedule[[#This Row],[INTEREST]]),"")</f>
        <v/>
      </c>
    </row>
    <row r="258" spans="2:11" x14ac:dyDescent="0.2">
      <c r="B258" s="7" t="str">
        <f ca="1">IF(LoanIsGood,IF(ROW()-ROW(PaymentSchedule[[#Headers],[PMT NO]])&gt;ScheduledNumberOfPayments,"",ROW()-ROW(PaymentSchedule[[#Headers],[PMT NO]])),"")</f>
        <v/>
      </c>
      <c r="C258" s="4" t="str">
        <f ca="1">IF(PaymentSchedule[[#This Row],[PMT NO]]&lt;&gt;"",EOMONTH(LoanStartDate,ROW(PaymentSchedule[[#This Row],[PMT NO]])-ROW(PaymentSchedule[[#Headers],[PMT NO]])-2)+DAY(LoanStartDate),"")</f>
        <v/>
      </c>
      <c r="D25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8" s="5" t="str">
        <f ca="1">IF(PaymentSchedule[[#This Row],[PMT NO]]&lt;&gt;"",ScheduledPayment,"")</f>
        <v/>
      </c>
      <c r="F25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8" s="5" t="str">
        <f ca="1">IF(PaymentSchedule[[#This Row],[PMT NO]]&lt;&gt;"",PaymentSchedule[[#This Row],[TOTAL PAYMENT]]-PaymentSchedule[[#This Row],[INTEREST]],"")</f>
        <v/>
      </c>
      <c r="I258" s="5" t="str">
        <f ca="1">IF(PaymentSchedule[[#This Row],[PMT NO]]&lt;&gt;"",PaymentSchedule[[#This Row],[BEGINNING BALANCE]]*(InterestRate/PaymentsPerYear),"")</f>
        <v/>
      </c>
      <c r="J25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8" s="8" t="str">
        <f ca="1">IF(PaymentSchedule[[#This Row],[PMT NO]]&lt;&gt;"",SUM(INDEX(PaymentSchedule[INTEREST],1,1):PaymentSchedule[[#This Row],[INTEREST]]),"")</f>
        <v/>
      </c>
    </row>
    <row r="259" spans="2:11" x14ac:dyDescent="0.2">
      <c r="B259" s="7" t="str">
        <f ca="1">IF(LoanIsGood,IF(ROW()-ROW(PaymentSchedule[[#Headers],[PMT NO]])&gt;ScheduledNumberOfPayments,"",ROW()-ROW(PaymentSchedule[[#Headers],[PMT NO]])),"")</f>
        <v/>
      </c>
      <c r="C259" s="4" t="str">
        <f ca="1">IF(PaymentSchedule[[#This Row],[PMT NO]]&lt;&gt;"",EOMONTH(LoanStartDate,ROW(PaymentSchedule[[#This Row],[PMT NO]])-ROW(PaymentSchedule[[#Headers],[PMT NO]])-2)+DAY(LoanStartDate),"")</f>
        <v/>
      </c>
      <c r="D25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9" s="5" t="str">
        <f ca="1">IF(PaymentSchedule[[#This Row],[PMT NO]]&lt;&gt;"",ScheduledPayment,"")</f>
        <v/>
      </c>
      <c r="F25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9" s="5" t="str">
        <f ca="1">IF(PaymentSchedule[[#This Row],[PMT NO]]&lt;&gt;"",PaymentSchedule[[#This Row],[TOTAL PAYMENT]]-PaymentSchedule[[#This Row],[INTEREST]],"")</f>
        <v/>
      </c>
      <c r="I259" s="5" t="str">
        <f ca="1">IF(PaymentSchedule[[#This Row],[PMT NO]]&lt;&gt;"",PaymentSchedule[[#This Row],[BEGINNING BALANCE]]*(InterestRate/PaymentsPerYear),"")</f>
        <v/>
      </c>
      <c r="J25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9" s="8" t="str">
        <f ca="1">IF(PaymentSchedule[[#This Row],[PMT NO]]&lt;&gt;"",SUM(INDEX(PaymentSchedule[INTEREST],1,1):PaymentSchedule[[#This Row],[INTEREST]]),"")</f>
        <v/>
      </c>
    </row>
    <row r="260" spans="2:11" x14ac:dyDescent="0.2">
      <c r="B260" s="7" t="str">
        <f ca="1">IF(LoanIsGood,IF(ROW()-ROW(PaymentSchedule[[#Headers],[PMT NO]])&gt;ScheduledNumberOfPayments,"",ROW()-ROW(PaymentSchedule[[#Headers],[PMT NO]])),"")</f>
        <v/>
      </c>
      <c r="C260" s="4" t="str">
        <f ca="1">IF(PaymentSchedule[[#This Row],[PMT NO]]&lt;&gt;"",EOMONTH(LoanStartDate,ROW(PaymentSchedule[[#This Row],[PMT NO]])-ROW(PaymentSchedule[[#Headers],[PMT NO]])-2)+DAY(LoanStartDate),"")</f>
        <v/>
      </c>
      <c r="D26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0" s="5" t="str">
        <f ca="1">IF(PaymentSchedule[[#This Row],[PMT NO]]&lt;&gt;"",ScheduledPayment,"")</f>
        <v/>
      </c>
      <c r="F26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0" s="5" t="str">
        <f ca="1">IF(PaymentSchedule[[#This Row],[PMT NO]]&lt;&gt;"",PaymentSchedule[[#This Row],[TOTAL PAYMENT]]-PaymentSchedule[[#This Row],[INTEREST]],"")</f>
        <v/>
      </c>
      <c r="I260" s="5" t="str">
        <f ca="1">IF(PaymentSchedule[[#This Row],[PMT NO]]&lt;&gt;"",PaymentSchedule[[#This Row],[BEGINNING BALANCE]]*(InterestRate/PaymentsPerYear),"")</f>
        <v/>
      </c>
      <c r="J26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0" s="8" t="str">
        <f ca="1">IF(PaymentSchedule[[#This Row],[PMT NO]]&lt;&gt;"",SUM(INDEX(PaymentSchedule[INTEREST],1,1):PaymentSchedule[[#This Row],[INTEREST]]),"")</f>
        <v/>
      </c>
    </row>
    <row r="261" spans="2:11" x14ac:dyDescent="0.2">
      <c r="B261" s="7" t="str">
        <f ca="1">IF(LoanIsGood,IF(ROW()-ROW(PaymentSchedule[[#Headers],[PMT NO]])&gt;ScheduledNumberOfPayments,"",ROW()-ROW(PaymentSchedule[[#Headers],[PMT NO]])),"")</f>
        <v/>
      </c>
      <c r="C261" s="4" t="str">
        <f ca="1">IF(PaymentSchedule[[#This Row],[PMT NO]]&lt;&gt;"",EOMONTH(LoanStartDate,ROW(PaymentSchedule[[#This Row],[PMT NO]])-ROW(PaymentSchedule[[#Headers],[PMT NO]])-2)+DAY(LoanStartDate),"")</f>
        <v/>
      </c>
      <c r="D26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1" s="5" t="str">
        <f ca="1">IF(PaymentSchedule[[#This Row],[PMT NO]]&lt;&gt;"",ScheduledPayment,"")</f>
        <v/>
      </c>
      <c r="F26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1" s="5" t="str">
        <f ca="1">IF(PaymentSchedule[[#This Row],[PMT NO]]&lt;&gt;"",PaymentSchedule[[#This Row],[TOTAL PAYMENT]]-PaymentSchedule[[#This Row],[INTEREST]],"")</f>
        <v/>
      </c>
      <c r="I261" s="5" t="str">
        <f ca="1">IF(PaymentSchedule[[#This Row],[PMT NO]]&lt;&gt;"",PaymentSchedule[[#This Row],[BEGINNING BALANCE]]*(InterestRate/PaymentsPerYear),"")</f>
        <v/>
      </c>
      <c r="J26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1" s="8" t="str">
        <f ca="1">IF(PaymentSchedule[[#This Row],[PMT NO]]&lt;&gt;"",SUM(INDEX(PaymentSchedule[INTEREST],1,1):PaymentSchedule[[#This Row],[INTEREST]]),"")</f>
        <v/>
      </c>
    </row>
    <row r="262" spans="2:11" x14ac:dyDescent="0.2">
      <c r="B262" s="7" t="str">
        <f ca="1">IF(LoanIsGood,IF(ROW()-ROW(PaymentSchedule[[#Headers],[PMT NO]])&gt;ScheduledNumberOfPayments,"",ROW()-ROW(PaymentSchedule[[#Headers],[PMT NO]])),"")</f>
        <v/>
      </c>
      <c r="C262" s="4" t="str">
        <f ca="1">IF(PaymentSchedule[[#This Row],[PMT NO]]&lt;&gt;"",EOMONTH(LoanStartDate,ROW(PaymentSchedule[[#This Row],[PMT NO]])-ROW(PaymentSchedule[[#Headers],[PMT NO]])-2)+DAY(LoanStartDate),"")</f>
        <v/>
      </c>
      <c r="D26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2" s="5" t="str">
        <f ca="1">IF(PaymentSchedule[[#This Row],[PMT NO]]&lt;&gt;"",ScheduledPayment,"")</f>
        <v/>
      </c>
      <c r="F26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2" s="5" t="str">
        <f ca="1">IF(PaymentSchedule[[#This Row],[PMT NO]]&lt;&gt;"",PaymentSchedule[[#This Row],[TOTAL PAYMENT]]-PaymentSchedule[[#This Row],[INTEREST]],"")</f>
        <v/>
      </c>
      <c r="I262" s="5" t="str">
        <f ca="1">IF(PaymentSchedule[[#This Row],[PMT NO]]&lt;&gt;"",PaymentSchedule[[#This Row],[BEGINNING BALANCE]]*(InterestRate/PaymentsPerYear),"")</f>
        <v/>
      </c>
      <c r="J26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2" s="8" t="str">
        <f ca="1">IF(PaymentSchedule[[#This Row],[PMT NO]]&lt;&gt;"",SUM(INDEX(PaymentSchedule[INTEREST],1,1):PaymentSchedule[[#This Row],[INTEREST]]),"")</f>
        <v/>
      </c>
    </row>
    <row r="263" spans="2:11" x14ac:dyDescent="0.2">
      <c r="B263" s="7" t="str">
        <f ca="1">IF(LoanIsGood,IF(ROW()-ROW(PaymentSchedule[[#Headers],[PMT NO]])&gt;ScheduledNumberOfPayments,"",ROW()-ROW(PaymentSchedule[[#Headers],[PMT NO]])),"")</f>
        <v/>
      </c>
      <c r="C263" s="4" t="str">
        <f ca="1">IF(PaymentSchedule[[#This Row],[PMT NO]]&lt;&gt;"",EOMONTH(LoanStartDate,ROW(PaymentSchedule[[#This Row],[PMT NO]])-ROW(PaymentSchedule[[#Headers],[PMT NO]])-2)+DAY(LoanStartDate),"")</f>
        <v/>
      </c>
      <c r="D26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3" s="5" t="str">
        <f ca="1">IF(PaymentSchedule[[#This Row],[PMT NO]]&lt;&gt;"",ScheduledPayment,"")</f>
        <v/>
      </c>
      <c r="F26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3" s="5" t="str">
        <f ca="1">IF(PaymentSchedule[[#This Row],[PMT NO]]&lt;&gt;"",PaymentSchedule[[#This Row],[TOTAL PAYMENT]]-PaymentSchedule[[#This Row],[INTEREST]],"")</f>
        <v/>
      </c>
      <c r="I263" s="5" t="str">
        <f ca="1">IF(PaymentSchedule[[#This Row],[PMT NO]]&lt;&gt;"",PaymentSchedule[[#This Row],[BEGINNING BALANCE]]*(InterestRate/PaymentsPerYear),"")</f>
        <v/>
      </c>
      <c r="J26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3" s="8" t="str">
        <f ca="1">IF(PaymentSchedule[[#This Row],[PMT NO]]&lt;&gt;"",SUM(INDEX(PaymentSchedule[INTEREST],1,1):PaymentSchedule[[#This Row],[INTEREST]]),"")</f>
        <v/>
      </c>
    </row>
    <row r="264" spans="2:11" x14ac:dyDescent="0.2">
      <c r="B264" s="7" t="str">
        <f ca="1">IF(LoanIsGood,IF(ROW()-ROW(PaymentSchedule[[#Headers],[PMT NO]])&gt;ScheduledNumberOfPayments,"",ROW()-ROW(PaymentSchedule[[#Headers],[PMT NO]])),"")</f>
        <v/>
      </c>
      <c r="C264" s="4" t="str">
        <f ca="1">IF(PaymentSchedule[[#This Row],[PMT NO]]&lt;&gt;"",EOMONTH(LoanStartDate,ROW(PaymentSchedule[[#This Row],[PMT NO]])-ROW(PaymentSchedule[[#Headers],[PMT NO]])-2)+DAY(LoanStartDate),"")</f>
        <v/>
      </c>
      <c r="D26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4" s="5" t="str">
        <f ca="1">IF(PaymentSchedule[[#This Row],[PMT NO]]&lt;&gt;"",ScheduledPayment,"")</f>
        <v/>
      </c>
      <c r="F26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4" s="5" t="str">
        <f ca="1">IF(PaymentSchedule[[#This Row],[PMT NO]]&lt;&gt;"",PaymentSchedule[[#This Row],[TOTAL PAYMENT]]-PaymentSchedule[[#This Row],[INTEREST]],"")</f>
        <v/>
      </c>
      <c r="I264" s="5" t="str">
        <f ca="1">IF(PaymentSchedule[[#This Row],[PMT NO]]&lt;&gt;"",PaymentSchedule[[#This Row],[BEGINNING BALANCE]]*(InterestRate/PaymentsPerYear),"")</f>
        <v/>
      </c>
      <c r="J26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4" s="8" t="str">
        <f ca="1">IF(PaymentSchedule[[#This Row],[PMT NO]]&lt;&gt;"",SUM(INDEX(PaymentSchedule[INTEREST],1,1):PaymentSchedule[[#This Row],[INTEREST]]),"")</f>
        <v/>
      </c>
    </row>
    <row r="265" spans="2:11" x14ac:dyDescent="0.2">
      <c r="B265" s="7" t="str">
        <f ca="1">IF(LoanIsGood,IF(ROW()-ROW(PaymentSchedule[[#Headers],[PMT NO]])&gt;ScheduledNumberOfPayments,"",ROW()-ROW(PaymentSchedule[[#Headers],[PMT NO]])),"")</f>
        <v/>
      </c>
      <c r="C265" s="4" t="str">
        <f ca="1">IF(PaymentSchedule[[#This Row],[PMT NO]]&lt;&gt;"",EOMONTH(LoanStartDate,ROW(PaymentSchedule[[#This Row],[PMT NO]])-ROW(PaymentSchedule[[#Headers],[PMT NO]])-2)+DAY(LoanStartDate),"")</f>
        <v/>
      </c>
      <c r="D26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5" s="5" t="str">
        <f ca="1">IF(PaymentSchedule[[#This Row],[PMT NO]]&lt;&gt;"",ScheduledPayment,"")</f>
        <v/>
      </c>
      <c r="F26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5" s="5" t="str">
        <f ca="1">IF(PaymentSchedule[[#This Row],[PMT NO]]&lt;&gt;"",PaymentSchedule[[#This Row],[TOTAL PAYMENT]]-PaymentSchedule[[#This Row],[INTEREST]],"")</f>
        <v/>
      </c>
      <c r="I265" s="5" t="str">
        <f ca="1">IF(PaymentSchedule[[#This Row],[PMT NO]]&lt;&gt;"",PaymentSchedule[[#This Row],[BEGINNING BALANCE]]*(InterestRate/PaymentsPerYear),"")</f>
        <v/>
      </c>
      <c r="J26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5" s="8" t="str">
        <f ca="1">IF(PaymentSchedule[[#This Row],[PMT NO]]&lt;&gt;"",SUM(INDEX(PaymentSchedule[INTEREST],1,1):PaymentSchedule[[#This Row],[INTEREST]]),"")</f>
        <v/>
      </c>
    </row>
    <row r="266" spans="2:11" x14ac:dyDescent="0.2">
      <c r="B266" s="7" t="str">
        <f ca="1">IF(LoanIsGood,IF(ROW()-ROW(PaymentSchedule[[#Headers],[PMT NO]])&gt;ScheduledNumberOfPayments,"",ROW()-ROW(PaymentSchedule[[#Headers],[PMT NO]])),"")</f>
        <v/>
      </c>
      <c r="C266" s="4" t="str">
        <f ca="1">IF(PaymentSchedule[[#This Row],[PMT NO]]&lt;&gt;"",EOMONTH(LoanStartDate,ROW(PaymentSchedule[[#This Row],[PMT NO]])-ROW(PaymentSchedule[[#Headers],[PMT NO]])-2)+DAY(LoanStartDate),"")</f>
        <v/>
      </c>
      <c r="D26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6" s="5" t="str">
        <f ca="1">IF(PaymentSchedule[[#This Row],[PMT NO]]&lt;&gt;"",ScheduledPayment,"")</f>
        <v/>
      </c>
      <c r="F26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6" s="5" t="str">
        <f ca="1">IF(PaymentSchedule[[#This Row],[PMT NO]]&lt;&gt;"",PaymentSchedule[[#This Row],[TOTAL PAYMENT]]-PaymentSchedule[[#This Row],[INTEREST]],"")</f>
        <v/>
      </c>
      <c r="I266" s="5" t="str">
        <f ca="1">IF(PaymentSchedule[[#This Row],[PMT NO]]&lt;&gt;"",PaymentSchedule[[#This Row],[BEGINNING BALANCE]]*(InterestRate/PaymentsPerYear),"")</f>
        <v/>
      </c>
      <c r="J26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6" s="8" t="str">
        <f ca="1">IF(PaymentSchedule[[#This Row],[PMT NO]]&lt;&gt;"",SUM(INDEX(PaymentSchedule[INTEREST],1,1):PaymentSchedule[[#This Row],[INTEREST]]),"")</f>
        <v/>
      </c>
    </row>
    <row r="267" spans="2:11" x14ac:dyDescent="0.2">
      <c r="B267" s="7" t="str">
        <f ca="1">IF(LoanIsGood,IF(ROW()-ROW(PaymentSchedule[[#Headers],[PMT NO]])&gt;ScheduledNumberOfPayments,"",ROW()-ROW(PaymentSchedule[[#Headers],[PMT NO]])),"")</f>
        <v/>
      </c>
      <c r="C267" s="4" t="str">
        <f ca="1">IF(PaymentSchedule[[#This Row],[PMT NO]]&lt;&gt;"",EOMONTH(LoanStartDate,ROW(PaymentSchedule[[#This Row],[PMT NO]])-ROW(PaymentSchedule[[#Headers],[PMT NO]])-2)+DAY(LoanStartDate),"")</f>
        <v/>
      </c>
      <c r="D26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7" s="5" t="str">
        <f ca="1">IF(PaymentSchedule[[#This Row],[PMT NO]]&lt;&gt;"",ScheduledPayment,"")</f>
        <v/>
      </c>
      <c r="F26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7" s="5" t="str">
        <f ca="1">IF(PaymentSchedule[[#This Row],[PMT NO]]&lt;&gt;"",PaymentSchedule[[#This Row],[TOTAL PAYMENT]]-PaymentSchedule[[#This Row],[INTEREST]],"")</f>
        <v/>
      </c>
      <c r="I267" s="5" t="str">
        <f ca="1">IF(PaymentSchedule[[#This Row],[PMT NO]]&lt;&gt;"",PaymentSchedule[[#This Row],[BEGINNING BALANCE]]*(InterestRate/PaymentsPerYear),"")</f>
        <v/>
      </c>
      <c r="J26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7" s="8" t="str">
        <f ca="1">IF(PaymentSchedule[[#This Row],[PMT NO]]&lt;&gt;"",SUM(INDEX(PaymentSchedule[INTEREST],1,1):PaymentSchedule[[#This Row],[INTEREST]]),"")</f>
        <v/>
      </c>
    </row>
    <row r="268" spans="2:11" x14ac:dyDescent="0.2">
      <c r="B268" s="7" t="str">
        <f ca="1">IF(LoanIsGood,IF(ROW()-ROW(PaymentSchedule[[#Headers],[PMT NO]])&gt;ScheduledNumberOfPayments,"",ROW()-ROW(PaymentSchedule[[#Headers],[PMT NO]])),"")</f>
        <v/>
      </c>
      <c r="C268" s="4" t="str">
        <f ca="1">IF(PaymentSchedule[[#This Row],[PMT NO]]&lt;&gt;"",EOMONTH(LoanStartDate,ROW(PaymentSchedule[[#This Row],[PMT NO]])-ROW(PaymentSchedule[[#Headers],[PMT NO]])-2)+DAY(LoanStartDate),"")</f>
        <v/>
      </c>
      <c r="D26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8" s="5" t="str">
        <f ca="1">IF(PaymentSchedule[[#This Row],[PMT NO]]&lt;&gt;"",ScheduledPayment,"")</f>
        <v/>
      </c>
      <c r="F26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8" s="5" t="str">
        <f ca="1">IF(PaymentSchedule[[#This Row],[PMT NO]]&lt;&gt;"",PaymentSchedule[[#This Row],[TOTAL PAYMENT]]-PaymentSchedule[[#This Row],[INTEREST]],"")</f>
        <v/>
      </c>
      <c r="I268" s="5" t="str">
        <f ca="1">IF(PaymentSchedule[[#This Row],[PMT NO]]&lt;&gt;"",PaymentSchedule[[#This Row],[BEGINNING BALANCE]]*(InterestRate/PaymentsPerYear),"")</f>
        <v/>
      </c>
      <c r="J26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8" s="8" t="str">
        <f ca="1">IF(PaymentSchedule[[#This Row],[PMT NO]]&lt;&gt;"",SUM(INDEX(PaymentSchedule[INTEREST],1,1):PaymentSchedule[[#This Row],[INTEREST]]),"")</f>
        <v/>
      </c>
    </row>
    <row r="269" spans="2:11" x14ac:dyDescent="0.2">
      <c r="B269" s="7" t="str">
        <f ca="1">IF(LoanIsGood,IF(ROW()-ROW(PaymentSchedule[[#Headers],[PMT NO]])&gt;ScheduledNumberOfPayments,"",ROW()-ROW(PaymentSchedule[[#Headers],[PMT NO]])),"")</f>
        <v/>
      </c>
      <c r="C269" s="4" t="str">
        <f ca="1">IF(PaymentSchedule[[#This Row],[PMT NO]]&lt;&gt;"",EOMONTH(LoanStartDate,ROW(PaymentSchedule[[#This Row],[PMT NO]])-ROW(PaymentSchedule[[#Headers],[PMT NO]])-2)+DAY(LoanStartDate),"")</f>
        <v/>
      </c>
      <c r="D26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9" s="5" t="str">
        <f ca="1">IF(PaymentSchedule[[#This Row],[PMT NO]]&lt;&gt;"",ScheduledPayment,"")</f>
        <v/>
      </c>
      <c r="F26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9" s="5" t="str">
        <f ca="1">IF(PaymentSchedule[[#This Row],[PMT NO]]&lt;&gt;"",PaymentSchedule[[#This Row],[TOTAL PAYMENT]]-PaymentSchedule[[#This Row],[INTEREST]],"")</f>
        <v/>
      </c>
      <c r="I269" s="5" t="str">
        <f ca="1">IF(PaymentSchedule[[#This Row],[PMT NO]]&lt;&gt;"",PaymentSchedule[[#This Row],[BEGINNING BALANCE]]*(InterestRate/PaymentsPerYear),"")</f>
        <v/>
      </c>
      <c r="J26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9" s="8" t="str">
        <f ca="1">IF(PaymentSchedule[[#This Row],[PMT NO]]&lt;&gt;"",SUM(INDEX(PaymentSchedule[INTEREST],1,1):PaymentSchedule[[#This Row],[INTEREST]]),"")</f>
        <v/>
      </c>
    </row>
    <row r="270" spans="2:11" x14ac:dyDescent="0.2">
      <c r="B270" s="7" t="str">
        <f ca="1">IF(LoanIsGood,IF(ROW()-ROW(PaymentSchedule[[#Headers],[PMT NO]])&gt;ScheduledNumberOfPayments,"",ROW()-ROW(PaymentSchedule[[#Headers],[PMT NO]])),"")</f>
        <v/>
      </c>
      <c r="C270" s="4" t="str">
        <f ca="1">IF(PaymentSchedule[[#This Row],[PMT NO]]&lt;&gt;"",EOMONTH(LoanStartDate,ROW(PaymentSchedule[[#This Row],[PMT NO]])-ROW(PaymentSchedule[[#Headers],[PMT NO]])-2)+DAY(LoanStartDate),"")</f>
        <v/>
      </c>
      <c r="D27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0" s="5" t="str">
        <f ca="1">IF(PaymentSchedule[[#This Row],[PMT NO]]&lt;&gt;"",ScheduledPayment,"")</f>
        <v/>
      </c>
      <c r="F27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0" s="5" t="str">
        <f ca="1">IF(PaymentSchedule[[#This Row],[PMT NO]]&lt;&gt;"",PaymentSchedule[[#This Row],[TOTAL PAYMENT]]-PaymentSchedule[[#This Row],[INTEREST]],"")</f>
        <v/>
      </c>
      <c r="I270" s="5" t="str">
        <f ca="1">IF(PaymentSchedule[[#This Row],[PMT NO]]&lt;&gt;"",PaymentSchedule[[#This Row],[BEGINNING BALANCE]]*(InterestRate/PaymentsPerYear),"")</f>
        <v/>
      </c>
      <c r="J27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0" s="8" t="str">
        <f ca="1">IF(PaymentSchedule[[#This Row],[PMT NO]]&lt;&gt;"",SUM(INDEX(PaymentSchedule[INTEREST],1,1):PaymentSchedule[[#This Row],[INTEREST]]),"")</f>
        <v/>
      </c>
    </row>
    <row r="271" spans="2:11" x14ac:dyDescent="0.2">
      <c r="B271" s="7" t="str">
        <f ca="1">IF(LoanIsGood,IF(ROW()-ROW(PaymentSchedule[[#Headers],[PMT NO]])&gt;ScheduledNumberOfPayments,"",ROW()-ROW(PaymentSchedule[[#Headers],[PMT NO]])),"")</f>
        <v/>
      </c>
      <c r="C271" s="4" t="str">
        <f ca="1">IF(PaymentSchedule[[#This Row],[PMT NO]]&lt;&gt;"",EOMONTH(LoanStartDate,ROW(PaymentSchedule[[#This Row],[PMT NO]])-ROW(PaymentSchedule[[#Headers],[PMT NO]])-2)+DAY(LoanStartDate),"")</f>
        <v/>
      </c>
      <c r="D27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1" s="5" t="str">
        <f ca="1">IF(PaymentSchedule[[#This Row],[PMT NO]]&lt;&gt;"",ScheduledPayment,"")</f>
        <v/>
      </c>
      <c r="F27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1" s="5" t="str">
        <f ca="1">IF(PaymentSchedule[[#This Row],[PMT NO]]&lt;&gt;"",PaymentSchedule[[#This Row],[TOTAL PAYMENT]]-PaymentSchedule[[#This Row],[INTEREST]],"")</f>
        <v/>
      </c>
      <c r="I271" s="5" t="str">
        <f ca="1">IF(PaymentSchedule[[#This Row],[PMT NO]]&lt;&gt;"",PaymentSchedule[[#This Row],[BEGINNING BALANCE]]*(InterestRate/PaymentsPerYear),"")</f>
        <v/>
      </c>
      <c r="J27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1" s="8" t="str">
        <f ca="1">IF(PaymentSchedule[[#This Row],[PMT NO]]&lt;&gt;"",SUM(INDEX(PaymentSchedule[INTEREST],1,1):PaymentSchedule[[#This Row],[INTEREST]]),"")</f>
        <v/>
      </c>
    </row>
    <row r="272" spans="2:11" x14ac:dyDescent="0.2">
      <c r="B272" s="7" t="str">
        <f ca="1">IF(LoanIsGood,IF(ROW()-ROW(PaymentSchedule[[#Headers],[PMT NO]])&gt;ScheduledNumberOfPayments,"",ROW()-ROW(PaymentSchedule[[#Headers],[PMT NO]])),"")</f>
        <v/>
      </c>
      <c r="C272" s="4" t="str">
        <f ca="1">IF(PaymentSchedule[[#This Row],[PMT NO]]&lt;&gt;"",EOMONTH(LoanStartDate,ROW(PaymentSchedule[[#This Row],[PMT NO]])-ROW(PaymentSchedule[[#Headers],[PMT NO]])-2)+DAY(LoanStartDate),"")</f>
        <v/>
      </c>
      <c r="D27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2" s="5" t="str">
        <f ca="1">IF(PaymentSchedule[[#This Row],[PMT NO]]&lt;&gt;"",ScheduledPayment,"")</f>
        <v/>
      </c>
      <c r="F27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2" s="5" t="str">
        <f ca="1">IF(PaymentSchedule[[#This Row],[PMT NO]]&lt;&gt;"",PaymentSchedule[[#This Row],[TOTAL PAYMENT]]-PaymentSchedule[[#This Row],[INTEREST]],"")</f>
        <v/>
      </c>
      <c r="I272" s="5" t="str">
        <f ca="1">IF(PaymentSchedule[[#This Row],[PMT NO]]&lt;&gt;"",PaymentSchedule[[#This Row],[BEGINNING BALANCE]]*(InterestRate/PaymentsPerYear),"")</f>
        <v/>
      </c>
      <c r="J27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2" s="8" t="str">
        <f ca="1">IF(PaymentSchedule[[#This Row],[PMT NO]]&lt;&gt;"",SUM(INDEX(PaymentSchedule[INTEREST],1,1):PaymentSchedule[[#This Row],[INTEREST]]),"")</f>
        <v/>
      </c>
    </row>
    <row r="273" spans="2:11" x14ac:dyDescent="0.2">
      <c r="B273" s="7" t="str">
        <f ca="1">IF(LoanIsGood,IF(ROW()-ROW(PaymentSchedule[[#Headers],[PMT NO]])&gt;ScheduledNumberOfPayments,"",ROW()-ROW(PaymentSchedule[[#Headers],[PMT NO]])),"")</f>
        <v/>
      </c>
      <c r="C273" s="4" t="str">
        <f ca="1">IF(PaymentSchedule[[#This Row],[PMT NO]]&lt;&gt;"",EOMONTH(LoanStartDate,ROW(PaymentSchedule[[#This Row],[PMT NO]])-ROW(PaymentSchedule[[#Headers],[PMT NO]])-2)+DAY(LoanStartDate),"")</f>
        <v/>
      </c>
      <c r="D27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3" s="5" t="str">
        <f ca="1">IF(PaymentSchedule[[#This Row],[PMT NO]]&lt;&gt;"",ScheduledPayment,"")</f>
        <v/>
      </c>
      <c r="F27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3" s="5" t="str">
        <f ca="1">IF(PaymentSchedule[[#This Row],[PMT NO]]&lt;&gt;"",PaymentSchedule[[#This Row],[TOTAL PAYMENT]]-PaymentSchedule[[#This Row],[INTEREST]],"")</f>
        <v/>
      </c>
      <c r="I273" s="5" t="str">
        <f ca="1">IF(PaymentSchedule[[#This Row],[PMT NO]]&lt;&gt;"",PaymentSchedule[[#This Row],[BEGINNING BALANCE]]*(InterestRate/PaymentsPerYear),"")</f>
        <v/>
      </c>
      <c r="J27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3" s="8" t="str">
        <f ca="1">IF(PaymentSchedule[[#This Row],[PMT NO]]&lt;&gt;"",SUM(INDEX(PaymentSchedule[INTEREST],1,1):PaymentSchedule[[#This Row],[INTEREST]]),"")</f>
        <v/>
      </c>
    </row>
    <row r="274" spans="2:11" x14ac:dyDescent="0.2">
      <c r="B274" s="7" t="str">
        <f ca="1">IF(LoanIsGood,IF(ROW()-ROW(PaymentSchedule[[#Headers],[PMT NO]])&gt;ScheduledNumberOfPayments,"",ROW()-ROW(PaymentSchedule[[#Headers],[PMT NO]])),"")</f>
        <v/>
      </c>
      <c r="C274" s="4" t="str">
        <f ca="1">IF(PaymentSchedule[[#This Row],[PMT NO]]&lt;&gt;"",EOMONTH(LoanStartDate,ROW(PaymentSchedule[[#This Row],[PMT NO]])-ROW(PaymentSchedule[[#Headers],[PMT NO]])-2)+DAY(LoanStartDate),"")</f>
        <v/>
      </c>
      <c r="D27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4" s="5" t="str">
        <f ca="1">IF(PaymentSchedule[[#This Row],[PMT NO]]&lt;&gt;"",ScheduledPayment,"")</f>
        <v/>
      </c>
      <c r="F27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4" s="5" t="str">
        <f ca="1">IF(PaymentSchedule[[#This Row],[PMT NO]]&lt;&gt;"",PaymentSchedule[[#This Row],[TOTAL PAYMENT]]-PaymentSchedule[[#This Row],[INTEREST]],"")</f>
        <v/>
      </c>
      <c r="I274" s="5" t="str">
        <f ca="1">IF(PaymentSchedule[[#This Row],[PMT NO]]&lt;&gt;"",PaymentSchedule[[#This Row],[BEGINNING BALANCE]]*(InterestRate/PaymentsPerYear),"")</f>
        <v/>
      </c>
      <c r="J27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4" s="8" t="str">
        <f ca="1">IF(PaymentSchedule[[#This Row],[PMT NO]]&lt;&gt;"",SUM(INDEX(PaymentSchedule[INTEREST],1,1):PaymentSchedule[[#This Row],[INTEREST]]),"")</f>
        <v/>
      </c>
    </row>
    <row r="275" spans="2:11" x14ac:dyDescent="0.2">
      <c r="B275" s="7" t="str">
        <f ca="1">IF(LoanIsGood,IF(ROW()-ROW(PaymentSchedule[[#Headers],[PMT NO]])&gt;ScheduledNumberOfPayments,"",ROW()-ROW(PaymentSchedule[[#Headers],[PMT NO]])),"")</f>
        <v/>
      </c>
      <c r="C275" s="4" t="str">
        <f ca="1">IF(PaymentSchedule[[#This Row],[PMT NO]]&lt;&gt;"",EOMONTH(LoanStartDate,ROW(PaymentSchedule[[#This Row],[PMT NO]])-ROW(PaymentSchedule[[#Headers],[PMT NO]])-2)+DAY(LoanStartDate),"")</f>
        <v/>
      </c>
      <c r="D27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5" s="5" t="str">
        <f ca="1">IF(PaymentSchedule[[#This Row],[PMT NO]]&lt;&gt;"",ScheduledPayment,"")</f>
        <v/>
      </c>
      <c r="F27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5" s="5" t="str">
        <f ca="1">IF(PaymentSchedule[[#This Row],[PMT NO]]&lt;&gt;"",PaymentSchedule[[#This Row],[TOTAL PAYMENT]]-PaymentSchedule[[#This Row],[INTEREST]],"")</f>
        <v/>
      </c>
      <c r="I275" s="5" t="str">
        <f ca="1">IF(PaymentSchedule[[#This Row],[PMT NO]]&lt;&gt;"",PaymentSchedule[[#This Row],[BEGINNING BALANCE]]*(InterestRate/PaymentsPerYear),"")</f>
        <v/>
      </c>
      <c r="J27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5" s="8" t="str">
        <f ca="1">IF(PaymentSchedule[[#This Row],[PMT NO]]&lt;&gt;"",SUM(INDEX(PaymentSchedule[INTEREST],1,1):PaymentSchedule[[#This Row],[INTEREST]]),"")</f>
        <v/>
      </c>
    </row>
    <row r="276" spans="2:11" x14ac:dyDescent="0.2">
      <c r="B276" s="7" t="str">
        <f ca="1">IF(LoanIsGood,IF(ROW()-ROW(PaymentSchedule[[#Headers],[PMT NO]])&gt;ScheduledNumberOfPayments,"",ROW()-ROW(PaymentSchedule[[#Headers],[PMT NO]])),"")</f>
        <v/>
      </c>
      <c r="C276" s="4" t="str">
        <f ca="1">IF(PaymentSchedule[[#This Row],[PMT NO]]&lt;&gt;"",EOMONTH(LoanStartDate,ROW(PaymentSchedule[[#This Row],[PMT NO]])-ROW(PaymentSchedule[[#Headers],[PMT NO]])-2)+DAY(LoanStartDate),"")</f>
        <v/>
      </c>
      <c r="D27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6" s="5" t="str">
        <f ca="1">IF(PaymentSchedule[[#This Row],[PMT NO]]&lt;&gt;"",ScheduledPayment,"")</f>
        <v/>
      </c>
      <c r="F27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6" s="5" t="str">
        <f ca="1">IF(PaymentSchedule[[#This Row],[PMT NO]]&lt;&gt;"",PaymentSchedule[[#This Row],[TOTAL PAYMENT]]-PaymentSchedule[[#This Row],[INTEREST]],"")</f>
        <v/>
      </c>
      <c r="I276" s="5" t="str">
        <f ca="1">IF(PaymentSchedule[[#This Row],[PMT NO]]&lt;&gt;"",PaymentSchedule[[#This Row],[BEGINNING BALANCE]]*(InterestRate/PaymentsPerYear),"")</f>
        <v/>
      </c>
      <c r="J27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6" s="8" t="str">
        <f ca="1">IF(PaymentSchedule[[#This Row],[PMT NO]]&lt;&gt;"",SUM(INDEX(PaymentSchedule[INTEREST],1,1):PaymentSchedule[[#This Row],[INTEREST]]),"")</f>
        <v/>
      </c>
    </row>
    <row r="277" spans="2:11" x14ac:dyDescent="0.2">
      <c r="B277" s="7" t="str">
        <f ca="1">IF(LoanIsGood,IF(ROW()-ROW(PaymentSchedule[[#Headers],[PMT NO]])&gt;ScheduledNumberOfPayments,"",ROW()-ROW(PaymentSchedule[[#Headers],[PMT NO]])),"")</f>
        <v/>
      </c>
      <c r="C277" s="4" t="str">
        <f ca="1">IF(PaymentSchedule[[#This Row],[PMT NO]]&lt;&gt;"",EOMONTH(LoanStartDate,ROW(PaymentSchedule[[#This Row],[PMT NO]])-ROW(PaymentSchedule[[#Headers],[PMT NO]])-2)+DAY(LoanStartDate),"")</f>
        <v/>
      </c>
      <c r="D27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7" s="5" t="str">
        <f ca="1">IF(PaymentSchedule[[#This Row],[PMT NO]]&lt;&gt;"",ScheduledPayment,"")</f>
        <v/>
      </c>
      <c r="F27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7" s="5" t="str">
        <f ca="1">IF(PaymentSchedule[[#This Row],[PMT NO]]&lt;&gt;"",PaymentSchedule[[#This Row],[TOTAL PAYMENT]]-PaymentSchedule[[#This Row],[INTEREST]],"")</f>
        <v/>
      </c>
      <c r="I277" s="5" t="str">
        <f ca="1">IF(PaymentSchedule[[#This Row],[PMT NO]]&lt;&gt;"",PaymentSchedule[[#This Row],[BEGINNING BALANCE]]*(InterestRate/PaymentsPerYear),"")</f>
        <v/>
      </c>
      <c r="J27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7" s="8" t="str">
        <f ca="1">IF(PaymentSchedule[[#This Row],[PMT NO]]&lt;&gt;"",SUM(INDEX(PaymentSchedule[INTEREST],1,1):PaymentSchedule[[#This Row],[INTEREST]]),"")</f>
        <v/>
      </c>
    </row>
    <row r="278" spans="2:11" x14ac:dyDescent="0.2">
      <c r="B278" s="7" t="str">
        <f ca="1">IF(LoanIsGood,IF(ROW()-ROW(PaymentSchedule[[#Headers],[PMT NO]])&gt;ScheduledNumberOfPayments,"",ROW()-ROW(PaymentSchedule[[#Headers],[PMT NO]])),"")</f>
        <v/>
      </c>
      <c r="C278" s="4" t="str">
        <f ca="1">IF(PaymentSchedule[[#This Row],[PMT NO]]&lt;&gt;"",EOMONTH(LoanStartDate,ROW(PaymentSchedule[[#This Row],[PMT NO]])-ROW(PaymentSchedule[[#Headers],[PMT NO]])-2)+DAY(LoanStartDate),"")</f>
        <v/>
      </c>
      <c r="D27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8" s="5" t="str">
        <f ca="1">IF(PaymentSchedule[[#This Row],[PMT NO]]&lt;&gt;"",ScheduledPayment,"")</f>
        <v/>
      </c>
      <c r="F27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8" s="5" t="str">
        <f ca="1">IF(PaymentSchedule[[#This Row],[PMT NO]]&lt;&gt;"",PaymentSchedule[[#This Row],[TOTAL PAYMENT]]-PaymentSchedule[[#This Row],[INTEREST]],"")</f>
        <v/>
      </c>
      <c r="I278" s="5" t="str">
        <f ca="1">IF(PaymentSchedule[[#This Row],[PMT NO]]&lt;&gt;"",PaymentSchedule[[#This Row],[BEGINNING BALANCE]]*(InterestRate/PaymentsPerYear),"")</f>
        <v/>
      </c>
      <c r="J27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8" s="8" t="str">
        <f ca="1">IF(PaymentSchedule[[#This Row],[PMT NO]]&lt;&gt;"",SUM(INDEX(PaymentSchedule[INTEREST],1,1):PaymentSchedule[[#This Row],[INTEREST]]),"")</f>
        <v/>
      </c>
    </row>
    <row r="279" spans="2:11" x14ac:dyDescent="0.2">
      <c r="B279" s="7" t="str">
        <f ca="1">IF(LoanIsGood,IF(ROW()-ROW(PaymentSchedule[[#Headers],[PMT NO]])&gt;ScheduledNumberOfPayments,"",ROW()-ROW(PaymentSchedule[[#Headers],[PMT NO]])),"")</f>
        <v/>
      </c>
      <c r="C279" s="4" t="str">
        <f ca="1">IF(PaymentSchedule[[#This Row],[PMT NO]]&lt;&gt;"",EOMONTH(LoanStartDate,ROW(PaymentSchedule[[#This Row],[PMT NO]])-ROW(PaymentSchedule[[#Headers],[PMT NO]])-2)+DAY(LoanStartDate),"")</f>
        <v/>
      </c>
      <c r="D27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9" s="5" t="str">
        <f ca="1">IF(PaymentSchedule[[#This Row],[PMT NO]]&lt;&gt;"",ScheduledPayment,"")</f>
        <v/>
      </c>
      <c r="F27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9" s="5" t="str">
        <f ca="1">IF(PaymentSchedule[[#This Row],[PMT NO]]&lt;&gt;"",PaymentSchedule[[#This Row],[TOTAL PAYMENT]]-PaymentSchedule[[#This Row],[INTEREST]],"")</f>
        <v/>
      </c>
      <c r="I279" s="5" t="str">
        <f ca="1">IF(PaymentSchedule[[#This Row],[PMT NO]]&lt;&gt;"",PaymentSchedule[[#This Row],[BEGINNING BALANCE]]*(InterestRate/PaymentsPerYear),"")</f>
        <v/>
      </c>
      <c r="J27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9" s="8" t="str">
        <f ca="1">IF(PaymentSchedule[[#This Row],[PMT NO]]&lt;&gt;"",SUM(INDEX(PaymentSchedule[INTEREST],1,1):PaymentSchedule[[#This Row],[INTEREST]]),"")</f>
        <v/>
      </c>
    </row>
    <row r="280" spans="2:11" x14ac:dyDescent="0.2">
      <c r="B280" s="7" t="str">
        <f ca="1">IF(LoanIsGood,IF(ROW()-ROW(PaymentSchedule[[#Headers],[PMT NO]])&gt;ScheduledNumberOfPayments,"",ROW()-ROW(PaymentSchedule[[#Headers],[PMT NO]])),"")</f>
        <v/>
      </c>
      <c r="C280" s="4" t="str">
        <f ca="1">IF(PaymentSchedule[[#This Row],[PMT NO]]&lt;&gt;"",EOMONTH(LoanStartDate,ROW(PaymentSchedule[[#This Row],[PMT NO]])-ROW(PaymentSchedule[[#Headers],[PMT NO]])-2)+DAY(LoanStartDate),"")</f>
        <v/>
      </c>
      <c r="D28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0" s="5" t="str">
        <f ca="1">IF(PaymentSchedule[[#This Row],[PMT NO]]&lt;&gt;"",ScheduledPayment,"")</f>
        <v/>
      </c>
      <c r="F28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0" s="5" t="str">
        <f ca="1">IF(PaymentSchedule[[#This Row],[PMT NO]]&lt;&gt;"",PaymentSchedule[[#This Row],[TOTAL PAYMENT]]-PaymentSchedule[[#This Row],[INTEREST]],"")</f>
        <v/>
      </c>
      <c r="I280" s="5" t="str">
        <f ca="1">IF(PaymentSchedule[[#This Row],[PMT NO]]&lt;&gt;"",PaymentSchedule[[#This Row],[BEGINNING BALANCE]]*(InterestRate/PaymentsPerYear),"")</f>
        <v/>
      </c>
      <c r="J28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0" s="8" t="str">
        <f ca="1">IF(PaymentSchedule[[#This Row],[PMT NO]]&lt;&gt;"",SUM(INDEX(PaymentSchedule[INTEREST],1,1):PaymentSchedule[[#This Row],[INTEREST]]),"")</f>
        <v/>
      </c>
    </row>
    <row r="281" spans="2:11" x14ac:dyDescent="0.2">
      <c r="B281" s="7" t="str">
        <f ca="1">IF(LoanIsGood,IF(ROW()-ROW(PaymentSchedule[[#Headers],[PMT NO]])&gt;ScheduledNumberOfPayments,"",ROW()-ROW(PaymentSchedule[[#Headers],[PMT NO]])),"")</f>
        <v/>
      </c>
      <c r="C281" s="4" t="str">
        <f ca="1">IF(PaymentSchedule[[#This Row],[PMT NO]]&lt;&gt;"",EOMONTH(LoanStartDate,ROW(PaymentSchedule[[#This Row],[PMT NO]])-ROW(PaymentSchedule[[#Headers],[PMT NO]])-2)+DAY(LoanStartDate),"")</f>
        <v/>
      </c>
      <c r="D28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1" s="5" t="str">
        <f ca="1">IF(PaymentSchedule[[#This Row],[PMT NO]]&lt;&gt;"",ScheduledPayment,"")</f>
        <v/>
      </c>
      <c r="F28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1" s="5" t="str">
        <f ca="1">IF(PaymentSchedule[[#This Row],[PMT NO]]&lt;&gt;"",PaymentSchedule[[#This Row],[TOTAL PAYMENT]]-PaymentSchedule[[#This Row],[INTEREST]],"")</f>
        <v/>
      </c>
      <c r="I281" s="5" t="str">
        <f ca="1">IF(PaymentSchedule[[#This Row],[PMT NO]]&lt;&gt;"",PaymentSchedule[[#This Row],[BEGINNING BALANCE]]*(InterestRate/PaymentsPerYear),"")</f>
        <v/>
      </c>
      <c r="J28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1" s="8" t="str">
        <f ca="1">IF(PaymentSchedule[[#This Row],[PMT NO]]&lt;&gt;"",SUM(INDEX(PaymentSchedule[INTEREST],1,1):PaymentSchedule[[#This Row],[INTEREST]]),"")</f>
        <v/>
      </c>
    </row>
    <row r="282" spans="2:11" x14ac:dyDescent="0.2">
      <c r="B282" s="7" t="str">
        <f ca="1">IF(LoanIsGood,IF(ROW()-ROW(PaymentSchedule[[#Headers],[PMT NO]])&gt;ScheduledNumberOfPayments,"",ROW()-ROW(PaymentSchedule[[#Headers],[PMT NO]])),"")</f>
        <v/>
      </c>
      <c r="C282" s="4" t="str">
        <f ca="1">IF(PaymentSchedule[[#This Row],[PMT NO]]&lt;&gt;"",EOMONTH(LoanStartDate,ROW(PaymentSchedule[[#This Row],[PMT NO]])-ROW(PaymentSchedule[[#Headers],[PMT NO]])-2)+DAY(LoanStartDate),"")</f>
        <v/>
      </c>
      <c r="D28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2" s="5" t="str">
        <f ca="1">IF(PaymentSchedule[[#This Row],[PMT NO]]&lt;&gt;"",ScheduledPayment,"")</f>
        <v/>
      </c>
      <c r="F28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2" s="5" t="str">
        <f ca="1">IF(PaymentSchedule[[#This Row],[PMT NO]]&lt;&gt;"",PaymentSchedule[[#This Row],[TOTAL PAYMENT]]-PaymentSchedule[[#This Row],[INTEREST]],"")</f>
        <v/>
      </c>
      <c r="I282" s="5" t="str">
        <f ca="1">IF(PaymentSchedule[[#This Row],[PMT NO]]&lt;&gt;"",PaymentSchedule[[#This Row],[BEGINNING BALANCE]]*(InterestRate/PaymentsPerYear),"")</f>
        <v/>
      </c>
      <c r="J28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2" s="8" t="str">
        <f ca="1">IF(PaymentSchedule[[#This Row],[PMT NO]]&lt;&gt;"",SUM(INDEX(PaymentSchedule[INTEREST],1,1):PaymentSchedule[[#This Row],[INTEREST]]),"")</f>
        <v/>
      </c>
    </row>
    <row r="283" spans="2:11" x14ac:dyDescent="0.2">
      <c r="B283" s="7" t="str">
        <f ca="1">IF(LoanIsGood,IF(ROW()-ROW(PaymentSchedule[[#Headers],[PMT NO]])&gt;ScheduledNumberOfPayments,"",ROW()-ROW(PaymentSchedule[[#Headers],[PMT NO]])),"")</f>
        <v/>
      </c>
      <c r="C283" s="4" t="str">
        <f ca="1">IF(PaymentSchedule[[#This Row],[PMT NO]]&lt;&gt;"",EOMONTH(LoanStartDate,ROW(PaymentSchedule[[#This Row],[PMT NO]])-ROW(PaymentSchedule[[#Headers],[PMT NO]])-2)+DAY(LoanStartDate),"")</f>
        <v/>
      </c>
      <c r="D28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3" s="5" t="str">
        <f ca="1">IF(PaymentSchedule[[#This Row],[PMT NO]]&lt;&gt;"",ScheduledPayment,"")</f>
        <v/>
      </c>
      <c r="F28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3" s="5" t="str">
        <f ca="1">IF(PaymentSchedule[[#This Row],[PMT NO]]&lt;&gt;"",PaymentSchedule[[#This Row],[TOTAL PAYMENT]]-PaymentSchedule[[#This Row],[INTEREST]],"")</f>
        <v/>
      </c>
      <c r="I283" s="5" t="str">
        <f ca="1">IF(PaymentSchedule[[#This Row],[PMT NO]]&lt;&gt;"",PaymentSchedule[[#This Row],[BEGINNING BALANCE]]*(InterestRate/PaymentsPerYear),"")</f>
        <v/>
      </c>
      <c r="J28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3" s="8" t="str">
        <f ca="1">IF(PaymentSchedule[[#This Row],[PMT NO]]&lt;&gt;"",SUM(INDEX(PaymentSchedule[INTEREST],1,1):PaymentSchedule[[#This Row],[INTEREST]]),"")</f>
        <v/>
      </c>
    </row>
    <row r="284" spans="2:11" x14ac:dyDescent="0.2">
      <c r="B284" s="7" t="str">
        <f ca="1">IF(LoanIsGood,IF(ROW()-ROW(PaymentSchedule[[#Headers],[PMT NO]])&gt;ScheduledNumberOfPayments,"",ROW()-ROW(PaymentSchedule[[#Headers],[PMT NO]])),"")</f>
        <v/>
      </c>
      <c r="C284" s="4" t="str">
        <f ca="1">IF(PaymentSchedule[[#This Row],[PMT NO]]&lt;&gt;"",EOMONTH(LoanStartDate,ROW(PaymentSchedule[[#This Row],[PMT NO]])-ROW(PaymentSchedule[[#Headers],[PMT NO]])-2)+DAY(LoanStartDate),"")</f>
        <v/>
      </c>
      <c r="D28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4" s="5" t="str">
        <f ca="1">IF(PaymentSchedule[[#This Row],[PMT NO]]&lt;&gt;"",ScheduledPayment,"")</f>
        <v/>
      </c>
      <c r="F28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4" s="5" t="str">
        <f ca="1">IF(PaymentSchedule[[#This Row],[PMT NO]]&lt;&gt;"",PaymentSchedule[[#This Row],[TOTAL PAYMENT]]-PaymentSchedule[[#This Row],[INTEREST]],"")</f>
        <v/>
      </c>
      <c r="I284" s="5" t="str">
        <f ca="1">IF(PaymentSchedule[[#This Row],[PMT NO]]&lt;&gt;"",PaymentSchedule[[#This Row],[BEGINNING BALANCE]]*(InterestRate/PaymentsPerYear),"")</f>
        <v/>
      </c>
      <c r="J28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4" s="8" t="str">
        <f ca="1">IF(PaymentSchedule[[#This Row],[PMT NO]]&lt;&gt;"",SUM(INDEX(PaymentSchedule[INTEREST],1,1):PaymentSchedule[[#This Row],[INTEREST]]),"")</f>
        <v/>
      </c>
    </row>
    <row r="285" spans="2:11" x14ac:dyDescent="0.2">
      <c r="B285" s="7" t="str">
        <f ca="1">IF(LoanIsGood,IF(ROW()-ROW(PaymentSchedule[[#Headers],[PMT NO]])&gt;ScheduledNumberOfPayments,"",ROW()-ROW(PaymentSchedule[[#Headers],[PMT NO]])),"")</f>
        <v/>
      </c>
      <c r="C285" s="4" t="str">
        <f ca="1">IF(PaymentSchedule[[#This Row],[PMT NO]]&lt;&gt;"",EOMONTH(LoanStartDate,ROW(PaymentSchedule[[#This Row],[PMT NO]])-ROW(PaymentSchedule[[#Headers],[PMT NO]])-2)+DAY(LoanStartDate),"")</f>
        <v/>
      </c>
      <c r="D28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5" s="5" t="str">
        <f ca="1">IF(PaymentSchedule[[#This Row],[PMT NO]]&lt;&gt;"",ScheduledPayment,"")</f>
        <v/>
      </c>
      <c r="F28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5" s="5" t="str">
        <f ca="1">IF(PaymentSchedule[[#This Row],[PMT NO]]&lt;&gt;"",PaymentSchedule[[#This Row],[TOTAL PAYMENT]]-PaymentSchedule[[#This Row],[INTEREST]],"")</f>
        <v/>
      </c>
      <c r="I285" s="5" t="str">
        <f ca="1">IF(PaymentSchedule[[#This Row],[PMT NO]]&lt;&gt;"",PaymentSchedule[[#This Row],[BEGINNING BALANCE]]*(InterestRate/PaymentsPerYear),"")</f>
        <v/>
      </c>
      <c r="J28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5" s="8" t="str">
        <f ca="1">IF(PaymentSchedule[[#This Row],[PMT NO]]&lt;&gt;"",SUM(INDEX(PaymentSchedule[INTEREST],1,1):PaymentSchedule[[#This Row],[INTEREST]]),"")</f>
        <v/>
      </c>
    </row>
    <row r="286" spans="2:11" x14ac:dyDescent="0.2">
      <c r="B286" s="7" t="str">
        <f ca="1">IF(LoanIsGood,IF(ROW()-ROW(PaymentSchedule[[#Headers],[PMT NO]])&gt;ScheduledNumberOfPayments,"",ROW()-ROW(PaymentSchedule[[#Headers],[PMT NO]])),"")</f>
        <v/>
      </c>
      <c r="C286" s="4" t="str">
        <f ca="1">IF(PaymentSchedule[[#This Row],[PMT NO]]&lt;&gt;"",EOMONTH(LoanStartDate,ROW(PaymentSchedule[[#This Row],[PMT NO]])-ROW(PaymentSchedule[[#Headers],[PMT NO]])-2)+DAY(LoanStartDate),"")</f>
        <v/>
      </c>
      <c r="D28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6" s="5" t="str">
        <f ca="1">IF(PaymentSchedule[[#This Row],[PMT NO]]&lt;&gt;"",ScheduledPayment,"")</f>
        <v/>
      </c>
      <c r="F28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6" s="5" t="str">
        <f ca="1">IF(PaymentSchedule[[#This Row],[PMT NO]]&lt;&gt;"",PaymentSchedule[[#This Row],[TOTAL PAYMENT]]-PaymentSchedule[[#This Row],[INTEREST]],"")</f>
        <v/>
      </c>
      <c r="I286" s="5" t="str">
        <f ca="1">IF(PaymentSchedule[[#This Row],[PMT NO]]&lt;&gt;"",PaymentSchedule[[#This Row],[BEGINNING BALANCE]]*(InterestRate/PaymentsPerYear),"")</f>
        <v/>
      </c>
      <c r="J28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6" s="8" t="str">
        <f ca="1">IF(PaymentSchedule[[#This Row],[PMT NO]]&lt;&gt;"",SUM(INDEX(PaymentSchedule[INTEREST],1,1):PaymentSchedule[[#This Row],[INTEREST]]),"")</f>
        <v/>
      </c>
    </row>
    <row r="287" spans="2:11" x14ac:dyDescent="0.2">
      <c r="B287" s="7" t="str">
        <f ca="1">IF(LoanIsGood,IF(ROW()-ROW(PaymentSchedule[[#Headers],[PMT NO]])&gt;ScheduledNumberOfPayments,"",ROW()-ROW(PaymentSchedule[[#Headers],[PMT NO]])),"")</f>
        <v/>
      </c>
      <c r="C287" s="4" t="str">
        <f ca="1">IF(PaymentSchedule[[#This Row],[PMT NO]]&lt;&gt;"",EOMONTH(LoanStartDate,ROW(PaymentSchedule[[#This Row],[PMT NO]])-ROW(PaymentSchedule[[#Headers],[PMT NO]])-2)+DAY(LoanStartDate),"")</f>
        <v/>
      </c>
      <c r="D28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7" s="5" t="str">
        <f ca="1">IF(PaymentSchedule[[#This Row],[PMT NO]]&lt;&gt;"",ScheduledPayment,"")</f>
        <v/>
      </c>
      <c r="F28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7" s="5" t="str">
        <f ca="1">IF(PaymentSchedule[[#This Row],[PMT NO]]&lt;&gt;"",PaymentSchedule[[#This Row],[TOTAL PAYMENT]]-PaymentSchedule[[#This Row],[INTEREST]],"")</f>
        <v/>
      </c>
      <c r="I287" s="5" t="str">
        <f ca="1">IF(PaymentSchedule[[#This Row],[PMT NO]]&lt;&gt;"",PaymentSchedule[[#This Row],[BEGINNING BALANCE]]*(InterestRate/PaymentsPerYear),"")</f>
        <v/>
      </c>
      <c r="J28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7" s="8" t="str">
        <f ca="1">IF(PaymentSchedule[[#This Row],[PMT NO]]&lt;&gt;"",SUM(INDEX(PaymentSchedule[INTEREST],1,1):PaymentSchedule[[#This Row],[INTEREST]]),"")</f>
        <v/>
      </c>
    </row>
    <row r="288" spans="2:11" x14ac:dyDescent="0.2">
      <c r="B288" s="7" t="str">
        <f ca="1">IF(LoanIsGood,IF(ROW()-ROW(PaymentSchedule[[#Headers],[PMT NO]])&gt;ScheduledNumberOfPayments,"",ROW()-ROW(PaymentSchedule[[#Headers],[PMT NO]])),"")</f>
        <v/>
      </c>
      <c r="C288" s="4" t="str">
        <f ca="1">IF(PaymentSchedule[[#This Row],[PMT NO]]&lt;&gt;"",EOMONTH(LoanStartDate,ROW(PaymentSchedule[[#This Row],[PMT NO]])-ROW(PaymentSchedule[[#Headers],[PMT NO]])-2)+DAY(LoanStartDate),"")</f>
        <v/>
      </c>
      <c r="D28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8" s="5" t="str">
        <f ca="1">IF(PaymentSchedule[[#This Row],[PMT NO]]&lt;&gt;"",ScheduledPayment,"")</f>
        <v/>
      </c>
      <c r="F28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8" s="5" t="str">
        <f ca="1">IF(PaymentSchedule[[#This Row],[PMT NO]]&lt;&gt;"",PaymentSchedule[[#This Row],[TOTAL PAYMENT]]-PaymentSchedule[[#This Row],[INTEREST]],"")</f>
        <v/>
      </c>
      <c r="I288" s="5" t="str">
        <f ca="1">IF(PaymentSchedule[[#This Row],[PMT NO]]&lt;&gt;"",PaymentSchedule[[#This Row],[BEGINNING BALANCE]]*(InterestRate/PaymentsPerYear),"")</f>
        <v/>
      </c>
      <c r="J28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8" s="8" t="str">
        <f ca="1">IF(PaymentSchedule[[#This Row],[PMT NO]]&lt;&gt;"",SUM(INDEX(PaymentSchedule[INTEREST],1,1):PaymentSchedule[[#This Row],[INTEREST]]),"")</f>
        <v/>
      </c>
    </row>
    <row r="289" spans="2:11" x14ac:dyDescent="0.2">
      <c r="B289" s="7" t="str">
        <f ca="1">IF(LoanIsGood,IF(ROW()-ROW(PaymentSchedule[[#Headers],[PMT NO]])&gt;ScheduledNumberOfPayments,"",ROW()-ROW(PaymentSchedule[[#Headers],[PMT NO]])),"")</f>
        <v/>
      </c>
      <c r="C289" s="4" t="str">
        <f ca="1">IF(PaymentSchedule[[#This Row],[PMT NO]]&lt;&gt;"",EOMONTH(LoanStartDate,ROW(PaymentSchedule[[#This Row],[PMT NO]])-ROW(PaymentSchedule[[#Headers],[PMT NO]])-2)+DAY(LoanStartDate),"")</f>
        <v/>
      </c>
      <c r="D28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9" s="5" t="str">
        <f ca="1">IF(PaymentSchedule[[#This Row],[PMT NO]]&lt;&gt;"",ScheduledPayment,"")</f>
        <v/>
      </c>
      <c r="F28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9" s="5" t="str">
        <f ca="1">IF(PaymentSchedule[[#This Row],[PMT NO]]&lt;&gt;"",PaymentSchedule[[#This Row],[TOTAL PAYMENT]]-PaymentSchedule[[#This Row],[INTEREST]],"")</f>
        <v/>
      </c>
      <c r="I289" s="5" t="str">
        <f ca="1">IF(PaymentSchedule[[#This Row],[PMT NO]]&lt;&gt;"",PaymentSchedule[[#This Row],[BEGINNING BALANCE]]*(InterestRate/PaymentsPerYear),"")</f>
        <v/>
      </c>
      <c r="J28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9" s="8" t="str">
        <f ca="1">IF(PaymentSchedule[[#This Row],[PMT NO]]&lt;&gt;"",SUM(INDEX(PaymentSchedule[INTEREST],1,1):PaymentSchedule[[#This Row],[INTEREST]]),"")</f>
        <v/>
      </c>
    </row>
    <row r="290" spans="2:11" x14ac:dyDescent="0.2">
      <c r="B290" s="7" t="str">
        <f ca="1">IF(LoanIsGood,IF(ROW()-ROW(PaymentSchedule[[#Headers],[PMT NO]])&gt;ScheduledNumberOfPayments,"",ROW()-ROW(PaymentSchedule[[#Headers],[PMT NO]])),"")</f>
        <v/>
      </c>
      <c r="C290" s="4" t="str">
        <f ca="1">IF(PaymentSchedule[[#This Row],[PMT NO]]&lt;&gt;"",EOMONTH(LoanStartDate,ROW(PaymentSchedule[[#This Row],[PMT NO]])-ROW(PaymentSchedule[[#Headers],[PMT NO]])-2)+DAY(LoanStartDate),"")</f>
        <v/>
      </c>
      <c r="D29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0" s="5" t="str">
        <f ca="1">IF(PaymentSchedule[[#This Row],[PMT NO]]&lt;&gt;"",ScheduledPayment,"")</f>
        <v/>
      </c>
      <c r="F29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0" s="5" t="str">
        <f ca="1">IF(PaymentSchedule[[#This Row],[PMT NO]]&lt;&gt;"",PaymentSchedule[[#This Row],[TOTAL PAYMENT]]-PaymentSchedule[[#This Row],[INTEREST]],"")</f>
        <v/>
      </c>
      <c r="I290" s="5" t="str">
        <f ca="1">IF(PaymentSchedule[[#This Row],[PMT NO]]&lt;&gt;"",PaymentSchedule[[#This Row],[BEGINNING BALANCE]]*(InterestRate/PaymentsPerYear),"")</f>
        <v/>
      </c>
      <c r="J29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0" s="8" t="str">
        <f ca="1">IF(PaymentSchedule[[#This Row],[PMT NO]]&lt;&gt;"",SUM(INDEX(PaymentSchedule[INTEREST],1,1):PaymentSchedule[[#This Row],[INTEREST]]),"")</f>
        <v/>
      </c>
    </row>
    <row r="291" spans="2:11" x14ac:dyDescent="0.2">
      <c r="B291" s="7" t="str">
        <f ca="1">IF(LoanIsGood,IF(ROW()-ROW(PaymentSchedule[[#Headers],[PMT NO]])&gt;ScheduledNumberOfPayments,"",ROW()-ROW(PaymentSchedule[[#Headers],[PMT NO]])),"")</f>
        <v/>
      </c>
      <c r="C291" s="4" t="str">
        <f ca="1">IF(PaymentSchedule[[#This Row],[PMT NO]]&lt;&gt;"",EOMONTH(LoanStartDate,ROW(PaymentSchedule[[#This Row],[PMT NO]])-ROW(PaymentSchedule[[#Headers],[PMT NO]])-2)+DAY(LoanStartDate),"")</f>
        <v/>
      </c>
      <c r="D29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1" s="5" t="str">
        <f ca="1">IF(PaymentSchedule[[#This Row],[PMT NO]]&lt;&gt;"",ScheduledPayment,"")</f>
        <v/>
      </c>
      <c r="F29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1" s="5" t="str">
        <f ca="1">IF(PaymentSchedule[[#This Row],[PMT NO]]&lt;&gt;"",PaymentSchedule[[#This Row],[TOTAL PAYMENT]]-PaymentSchedule[[#This Row],[INTEREST]],"")</f>
        <v/>
      </c>
      <c r="I291" s="5" t="str">
        <f ca="1">IF(PaymentSchedule[[#This Row],[PMT NO]]&lt;&gt;"",PaymentSchedule[[#This Row],[BEGINNING BALANCE]]*(InterestRate/PaymentsPerYear),"")</f>
        <v/>
      </c>
      <c r="J29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1" s="8" t="str">
        <f ca="1">IF(PaymentSchedule[[#This Row],[PMT NO]]&lt;&gt;"",SUM(INDEX(PaymentSchedule[INTEREST],1,1):PaymentSchedule[[#This Row],[INTEREST]]),"")</f>
        <v/>
      </c>
    </row>
    <row r="292" spans="2:11" x14ac:dyDescent="0.2">
      <c r="B292" s="7" t="str">
        <f ca="1">IF(LoanIsGood,IF(ROW()-ROW(PaymentSchedule[[#Headers],[PMT NO]])&gt;ScheduledNumberOfPayments,"",ROW()-ROW(PaymentSchedule[[#Headers],[PMT NO]])),"")</f>
        <v/>
      </c>
      <c r="C292" s="4" t="str">
        <f ca="1">IF(PaymentSchedule[[#This Row],[PMT NO]]&lt;&gt;"",EOMONTH(LoanStartDate,ROW(PaymentSchedule[[#This Row],[PMT NO]])-ROW(PaymentSchedule[[#Headers],[PMT NO]])-2)+DAY(LoanStartDate),"")</f>
        <v/>
      </c>
      <c r="D29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2" s="5" t="str">
        <f ca="1">IF(PaymentSchedule[[#This Row],[PMT NO]]&lt;&gt;"",ScheduledPayment,"")</f>
        <v/>
      </c>
      <c r="F29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2" s="5" t="str">
        <f ca="1">IF(PaymentSchedule[[#This Row],[PMT NO]]&lt;&gt;"",PaymentSchedule[[#This Row],[TOTAL PAYMENT]]-PaymentSchedule[[#This Row],[INTEREST]],"")</f>
        <v/>
      </c>
      <c r="I292" s="5" t="str">
        <f ca="1">IF(PaymentSchedule[[#This Row],[PMT NO]]&lt;&gt;"",PaymentSchedule[[#This Row],[BEGINNING BALANCE]]*(InterestRate/PaymentsPerYear),"")</f>
        <v/>
      </c>
      <c r="J29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2" s="8" t="str">
        <f ca="1">IF(PaymentSchedule[[#This Row],[PMT NO]]&lt;&gt;"",SUM(INDEX(PaymentSchedule[INTEREST],1,1):PaymentSchedule[[#This Row],[INTEREST]]),"")</f>
        <v/>
      </c>
    </row>
    <row r="293" spans="2:11" x14ac:dyDescent="0.2">
      <c r="B293" s="7" t="str">
        <f ca="1">IF(LoanIsGood,IF(ROW()-ROW(PaymentSchedule[[#Headers],[PMT NO]])&gt;ScheduledNumberOfPayments,"",ROW()-ROW(PaymentSchedule[[#Headers],[PMT NO]])),"")</f>
        <v/>
      </c>
      <c r="C293" s="4" t="str">
        <f ca="1">IF(PaymentSchedule[[#This Row],[PMT NO]]&lt;&gt;"",EOMONTH(LoanStartDate,ROW(PaymentSchedule[[#This Row],[PMT NO]])-ROW(PaymentSchedule[[#Headers],[PMT NO]])-2)+DAY(LoanStartDate),"")</f>
        <v/>
      </c>
      <c r="D29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3" s="5" t="str">
        <f ca="1">IF(PaymentSchedule[[#This Row],[PMT NO]]&lt;&gt;"",ScheduledPayment,"")</f>
        <v/>
      </c>
      <c r="F29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3" s="5" t="str">
        <f ca="1">IF(PaymentSchedule[[#This Row],[PMT NO]]&lt;&gt;"",PaymentSchedule[[#This Row],[TOTAL PAYMENT]]-PaymentSchedule[[#This Row],[INTEREST]],"")</f>
        <v/>
      </c>
      <c r="I293" s="5" t="str">
        <f ca="1">IF(PaymentSchedule[[#This Row],[PMT NO]]&lt;&gt;"",PaymentSchedule[[#This Row],[BEGINNING BALANCE]]*(InterestRate/PaymentsPerYear),"")</f>
        <v/>
      </c>
      <c r="J29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3" s="8" t="str">
        <f ca="1">IF(PaymentSchedule[[#This Row],[PMT NO]]&lt;&gt;"",SUM(INDEX(PaymentSchedule[INTEREST],1,1):PaymentSchedule[[#This Row],[INTEREST]]),"")</f>
        <v/>
      </c>
    </row>
    <row r="294" spans="2:11" x14ac:dyDescent="0.2">
      <c r="B294" s="7" t="str">
        <f ca="1">IF(LoanIsGood,IF(ROW()-ROW(PaymentSchedule[[#Headers],[PMT NO]])&gt;ScheduledNumberOfPayments,"",ROW()-ROW(PaymentSchedule[[#Headers],[PMT NO]])),"")</f>
        <v/>
      </c>
      <c r="C294" s="4" t="str">
        <f ca="1">IF(PaymentSchedule[[#This Row],[PMT NO]]&lt;&gt;"",EOMONTH(LoanStartDate,ROW(PaymentSchedule[[#This Row],[PMT NO]])-ROW(PaymentSchedule[[#Headers],[PMT NO]])-2)+DAY(LoanStartDate),"")</f>
        <v/>
      </c>
      <c r="D29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4" s="5" t="str">
        <f ca="1">IF(PaymentSchedule[[#This Row],[PMT NO]]&lt;&gt;"",ScheduledPayment,"")</f>
        <v/>
      </c>
      <c r="F29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4" s="5" t="str">
        <f ca="1">IF(PaymentSchedule[[#This Row],[PMT NO]]&lt;&gt;"",PaymentSchedule[[#This Row],[TOTAL PAYMENT]]-PaymentSchedule[[#This Row],[INTEREST]],"")</f>
        <v/>
      </c>
      <c r="I294" s="5" t="str">
        <f ca="1">IF(PaymentSchedule[[#This Row],[PMT NO]]&lt;&gt;"",PaymentSchedule[[#This Row],[BEGINNING BALANCE]]*(InterestRate/PaymentsPerYear),"")</f>
        <v/>
      </c>
      <c r="J29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4" s="8" t="str">
        <f ca="1">IF(PaymentSchedule[[#This Row],[PMT NO]]&lt;&gt;"",SUM(INDEX(PaymentSchedule[INTEREST],1,1):PaymentSchedule[[#This Row],[INTEREST]]),"")</f>
        <v/>
      </c>
    </row>
    <row r="295" spans="2:11" x14ac:dyDescent="0.2">
      <c r="B295" s="7" t="str">
        <f ca="1">IF(LoanIsGood,IF(ROW()-ROW(PaymentSchedule[[#Headers],[PMT NO]])&gt;ScheduledNumberOfPayments,"",ROW()-ROW(PaymentSchedule[[#Headers],[PMT NO]])),"")</f>
        <v/>
      </c>
      <c r="C295" s="4" t="str">
        <f ca="1">IF(PaymentSchedule[[#This Row],[PMT NO]]&lt;&gt;"",EOMONTH(LoanStartDate,ROW(PaymentSchedule[[#This Row],[PMT NO]])-ROW(PaymentSchedule[[#Headers],[PMT NO]])-2)+DAY(LoanStartDate),"")</f>
        <v/>
      </c>
      <c r="D29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5" s="5" t="str">
        <f ca="1">IF(PaymentSchedule[[#This Row],[PMT NO]]&lt;&gt;"",ScheduledPayment,"")</f>
        <v/>
      </c>
      <c r="F29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5" s="5" t="str">
        <f ca="1">IF(PaymentSchedule[[#This Row],[PMT NO]]&lt;&gt;"",PaymentSchedule[[#This Row],[TOTAL PAYMENT]]-PaymentSchedule[[#This Row],[INTEREST]],"")</f>
        <v/>
      </c>
      <c r="I295" s="5" t="str">
        <f ca="1">IF(PaymentSchedule[[#This Row],[PMT NO]]&lt;&gt;"",PaymentSchedule[[#This Row],[BEGINNING BALANCE]]*(InterestRate/PaymentsPerYear),"")</f>
        <v/>
      </c>
      <c r="J29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5" s="8" t="str">
        <f ca="1">IF(PaymentSchedule[[#This Row],[PMT NO]]&lt;&gt;"",SUM(INDEX(PaymentSchedule[INTEREST],1,1):PaymentSchedule[[#This Row],[INTEREST]]),"")</f>
        <v/>
      </c>
    </row>
    <row r="296" spans="2:11" x14ac:dyDescent="0.2">
      <c r="B296" s="7" t="str">
        <f ca="1">IF(LoanIsGood,IF(ROW()-ROW(PaymentSchedule[[#Headers],[PMT NO]])&gt;ScheduledNumberOfPayments,"",ROW()-ROW(PaymentSchedule[[#Headers],[PMT NO]])),"")</f>
        <v/>
      </c>
      <c r="C296" s="4" t="str">
        <f ca="1">IF(PaymentSchedule[[#This Row],[PMT NO]]&lt;&gt;"",EOMONTH(LoanStartDate,ROW(PaymentSchedule[[#This Row],[PMT NO]])-ROW(PaymentSchedule[[#Headers],[PMT NO]])-2)+DAY(LoanStartDate),"")</f>
        <v/>
      </c>
      <c r="D29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6" s="5" t="str">
        <f ca="1">IF(PaymentSchedule[[#This Row],[PMT NO]]&lt;&gt;"",ScheduledPayment,"")</f>
        <v/>
      </c>
      <c r="F29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6" s="5" t="str">
        <f ca="1">IF(PaymentSchedule[[#This Row],[PMT NO]]&lt;&gt;"",PaymentSchedule[[#This Row],[TOTAL PAYMENT]]-PaymentSchedule[[#This Row],[INTEREST]],"")</f>
        <v/>
      </c>
      <c r="I296" s="5" t="str">
        <f ca="1">IF(PaymentSchedule[[#This Row],[PMT NO]]&lt;&gt;"",PaymentSchedule[[#This Row],[BEGINNING BALANCE]]*(InterestRate/PaymentsPerYear),"")</f>
        <v/>
      </c>
      <c r="J29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6" s="8" t="str">
        <f ca="1">IF(PaymentSchedule[[#This Row],[PMT NO]]&lt;&gt;"",SUM(INDEX(PaymentSchedule[INTEREST],1,1):PaymentSchedule[[#This Row],[INTEREST]]),"")</f>
        <v/>
      </c>
    </row>
    <row r="297" spans="2:11" x14ac:dyDescent="0.2">
      <c r="B297" s="7" t="str">
        <f ca="1">IF(LoanIsGood,IF(ROW()-ROW(PaymentSchedule[[#Headers],[PMT NO]])&gt;ScheduledNumberOfPayments,"",ROW()-ROW(PaymentSchedule[[#Headers],[PMT NO]])),"")</f>
        <v/>
      </c>
      <c r="C297" s="4" t="str">
        <f ca="1">IF(PaymentSchedule[[#This Row],[PMT NO]]&lt;&gt;"",EOMONTH(LoanStartDate,ROW(PaymentSchedule[[#This Row],[PMT NO]])-ROW(PaymentSchedule[[#Headers],[PMT NO]])-2)+DAY(LoanStartDate),"")</f>
        <v/>
      </c>
      <c r="D29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7" s="5" t="str">
        <f ca="1">IF(PaymentSchedule[[#This Row],[PMT NO]]&lt;&gt;"",ScheduledPayment,"")</f>
        <v/>
      </c>
      <c r="F29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7" s="5" t="str">
        <f ca="1">IF(PaymentSchedule[[#This Row],[PMT NO]]&lt;&gt;"",PaymentSchedule[[#This Row],[TOTAL PAYMENT]]-PaymentSchedule[[#This Row],[INTEREST]],"")</f>
        <v/>
      </c>
      <c r="I297" s="5" t="str">
        <f ca="1">IF(PaymentSchedule[[#This Row],[PMT NO]]&lt;&gt;"",PaymentSchedule[[#This Row],[BEGINNING BALANCE]]*(InterestRate/PaymentsPerYear),"")</f>
        <v/>
      </c>
      <c r="J29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7" s="8" t="str">
        <f ca="1">IF(PaymentSchedule[[#This Row],[PMT NO]]&lt;&gt;"",SUM(INDEX(PaymentSchedule[INTEREST],1,1):PaymentSchedule[[#This Row],[INTEREST]]),"")</f>
        <v/>
      </c>
    </row>
    <row r="298" spans="2:11" x14ac:dyDescent="0.2">
      <c r="B298" s="7" t="str">
        <f ca="1">IF(LoanIsGood,IF(ROW()-ROW(PaymentSchedule[[#Headers],[PMT NO]])&gt;ScheduledNumberOfPayments,"",ROW()-ROW(PaymentSchedule[[#Headers],[PMT NO]])),"")</f>
        <v/>
      </c>
      <c r="C298" s="4" t="str">
        <f ca="1">IF(PaymentSchedule[[#This Row],[PMT NO]]&lt;&gt;"",EOMONTH(LoanStartDate,ROW(PaymentSchedule[[#This Row],[PMT NO]])-ROW(PaymentSchedule[[#Headers],[PMT NO]])-2)+DAY(LoanStartDate),"")</f>
        <v/>
      </c>
      <c r="D29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8" s="5" t="str">
        <f ca="1">IF(PaymentSchedule[[#This Row],[PMT NO]]&lt;&gt;"",ScheduledPayment,"")</f>
        <v/>
      </c>
      <c r="F29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8" s="5" t="str">
        <f ca="1">IF(PaymentSchedule[[#This Row],[PMT NO]]&lt;&gt;"",PaymentSchedule[[#This Row],[TOTAL PAYMENT]]-PaymentSchedule[[#This Row],[INTEREST]],"")</f>
        <v/>
      </c>
      <c r="I298" s="5" t="str">
        <f ca="1">IF(PaymentSchedule[[#This Row],[PMT NO]]&lt;&gt;"",PaymentSchedule[[#This Row],[BEGINNING BALANCE]]*(InterestRate/PaymentsPerYear),"")</f>
        <v/>
      </c>
      <c r="J29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8" s="8" t="str">
        <f ca="1">IF(PaymentSchedule[[#This Row],[PMT NO]]&lt;&gt;"",SUM(INDEX(PaymentSchedule[INTEREST],1,1):PaymentSchedule[[#This Row],[INTEREST]]),"")</f>
        <v/>
      </c>
    </row>
    <row r="299" spans="2:11" x14ac:dyDescent="0.2">
      <c r="B299" s="7" t="str">
        <f ca="1">IF(LoanIsGood,IF(ROW()-ROW(PaymentSchedule[[#Headers],[PMT NO]])&gt;ScheduledNumberOfPayments,"",ROW()-ROW(PaymentSchedule[[#Headers],[PMT NO]])),"")</f>
        <v/>
      </c>
      <c r="C299" s="4" t="str">
        <f ca="1">IF(PaymentSchedule[[#This Row],[PMT NO]]&lt;&gt;"",EOMONTH(LoanStartDate,ROW(PaymentSchedule[[#This Row],[PMT NO]])-ROW(PaymentSchedule[[#Headers],[PMT NO]])-2)+DAY(LoanStartDate),"")</f>
        <v/>
      </c>
      <c r="D29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9" s="5" t="str">
        <f ca="1">IF(PaymentSchedule[[#This Row],[PMT NO]]&lt;&gt;"",ScheduledPayment,"")</f>
        <v/>
      </c>
      <c r="F29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9" s="5" t="str">
        <f ca="1">IF(PaymentSchedule[[#This Row],[PMT NO]]&lt;&gt;"",PaymentSchedule[[#This Row],[TOTAL PAYMENT]]-PaymentSchedule[[#This Row],[INTEREST]],"")</f>
        <v/>
      </c>
      <c r="I299" s="5" t="str">
        <f ca="1">IF(PaymentSchedule[[#This Row],[PMT NO]]&lt;&gt;"",PaymentSchedule[[#This Row],[BEGINNING BALANCE]]*(InterestRate/PaymentsPerYear),"")</f>
        <v/>
      </c>
      <c r="J29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9" s="8" t="str">
        <f ca="1">IF(PaymentSchedule[[#This Row],[PMT NO]]&lt;&gt;"",SUM(INDEX(PaymentSchedule[INTEREST],1,1):PaymentSchedule[[#This Row],[INTEREST]]),"")</f>
        <v/>
      </c>
    </row>
    <row r="300" spans="2:11" x14ac:dyDescent="0.2">
      <c r="B300" s="7" t="str">
        <f ca="1">IF(LoanIsGood,IF(ROW()-ROW(PaymentSchedule[[#Headers],[PMT NO]])&gt;ScheduledNumberOfPayments,"",ROW()-ROW(PaymentSchedule[[#Headers],[PMT NO]])),"")</f>
        <v/>
      </c>
      <c r="C300" s="4" t="str">
        <f ca="1">IF(PaymentSchedule[[#This Row],[PMT NO]]&lt;&gt;"",EOMONTH(LoanStartDate,ROW(PaymentSchedule[[#This Row],[PMT NO]])-ROW(PaymentSchedule[[#Headers],[PMT NO]])-2)+DAY(LoanStartDate),"")</f>
        <v/>
      </c>
      <c r="D30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0" s="5" t="str">
        <f ca="1">IF(PaymentSchedule[[#This Row],[PMT NO]]&lt;&gt;"",ScheduledPayment,"")</f>
        <v/>
      </c>
      <c r="F30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0" s="5" t="str">
        <f ca="1">IF(PaymentSchedule[[#This Row],[PMT NO]]&lt;&gt;"",PaymentSchedule[[#This Row],[TOTAL PAYMENT]]-PaymentSchedule[[#This Row],[INTEREST]],"")</f>
        <v/>
      </c>
      <c r="I300" s="5" t="str">
        <f ca="1">IF(PaymentSchedule[[#This Row],[PMT NO]]&lt;&gt;"",PaymentSchedule[[#This Row],[BEGINNING BALANCE]]*(InterestRate/PaymentsPerYear),"")</f>
        <v/>
      </c>
      <c r="J30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0" s="8" t="str">
        <f ca="1">IF(PaymentSchedule[[#This Row],[PMT NO]]&lt;&gt;"",SUM(INDEX(PaymentSchedule[INTEREST],1,1):PaymentSchedule[[#This Row],[INTEREST]]),"")</f>
        <v/>
      </c>
    </row>
    <row r="301" spans="2:11" x14ac:dyDescent="0.2">
      <c r="B301" s="7" t="str">
        <f ca="1">IF(LoanIsGood,IF(ROW()-ROW(PaymentSchedule[[#Headers],[PMT NO]])&gt;ScheduledNumberOfPayments,"",ROW()-ROW(PaymentSchedule[[#Headers],[PMT NO]])),"")</f>
        <v/>
      </c>
      <c r="C301" s="4" t="str">
        <f ca="1">IF(PaymentSchedule[[#This Row],[PMT NO]]&lt;&gt;"",EOMONTH(LoanStartDate,ROW(PaymentSchedule[[#This Row],[PMT NO]])-ROW(PaymentSchedule[[#Headers],[PMT NO]])-2)+DAY(LoanStartDate),"")</f>
        <v/>
      </c>
      <c r="D30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1" s="5" t="str">
        <f ca="1">IF(PaymentSchedule[[#This Row],[PMT NO]]&lt;&gt;"",ScheduledPayment,"")</f>
        <v/>
      </c>
      <c r="F30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1" s="5" t="str">
        <f ca="1">IF(PaymentSchedule[[#This Row],[PMT NO]]&lt;&gt;"",PaymentSchedule[[#This Row],[TOTAL PAYMENT]]-PaymentSchedule[[#This Row],[INTEREST]],"")</f>
        <v/>
      </c>
      <c r="I301" s="5" t="str">
        <f ca="1">IF(PaymentSchedule[[#This Row],[PMT NO]]&lt;&gt;"",PaymentSchedule[[#This Row],[BEGINNING BALANCE]]*(InterestRate/PaymentsPerYear),"")</f>
        <v/>
      </c>
      <c r="J30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1" s="8" t="str">
        <f ca="1">IF(PaymentSchedule[[#This Row],[PMT NO]]&lt;&gt;"",SUM(INDEX(PaymentSchedule[INTEREST],1,1):PaymentSchedule[[#This Row],[INTEREST]]),"")</f>
        <v/>
      </c>
    </row>
    <row r="302" spans="2:11" x14ac:dyDescent="0.2">
      <c r="B302" s="7" t="str">
        <f ca="1">IF(LoanIsGood,IF(ROW()-ROW(PaymentSchedule[[#Headers],[PMT NO]])&gt;ScheduledNumberOfPayments,"",ROW()-ROW(PaymentSchedule[[#Headers],[PMT NO]])),"")</f>
        <v/>
      </c>
      <c r="C302" s="4" t="str">
        <f ca="1">IF(PaymentSchedule[[#This Row],[PMT NO]]&lt;&gt;"",EOMONTH(LoanStartDate,ROW(PaymentSchedule[[#This Row],[PMT NO]])-ROW(PaymentSchedule[[#Headers],[PMT NO]])-2)+DAY(LoanStartDate),"")</f>
        <v/>
      </c>
      <c r="D30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2" s="5" t="str">
        <f ca="1">IF(PaymentSchedule[[#This Row],[PMT NO]]&lt;&gt;"",ScheduledPayment,"")</f>
        <v/>
      </c>
      <c r="F30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2" s="5" t="str">
        <f ca="1">IF(PaymentSchedule[[#This Row],[PMT NO]]&lt;&gt;"",PaymentSchedule[[#This Row],[TOTAL PAYMENT]]-PaymentSchedule[[#This Row],[INTEREST]],"")</f>
        <v/>
      </c>
      <c r="I302" s="5" t="str">
        <f ca="1">IF(PaymentSchedule[[#This Row],[PMT NO]]&lt;&gt;"",PaymentSchedule[[#This Row],[BEGINNING BALANCE]]*(InterestRate/PaymentsPerYear),"")</f>
        <v/>
      </c>
      <c r="J30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2" s="8" t="str">
        <f ca="1">IF(PaymentSchedule[[#This Row],[PMT NO]]&lt;&gt;"",SUM(INDEX(PaymentSchedule[INTEREST],1,1):PaymentSchedule[[#This Row],[INTEREST]]),"")</f>
        <v/>
      </c>
    </row>
    <row r="303" spans="2:11" x14ac:dyDescent="0.2">
      <c r="B303" s="7" t="str">
        <f ca="1">IF(LoanIsGood,IF(ROW()-ROW(PaymentSchedule[[#Headers],[PMT NO]])&gt;ScheduledNumberOfPayments,"",ROW()-ROW(PaymentSchedule[[#Headers],[PMT NO]])),"")</f>
        <v/>
      </c>
      <c r="C303" s="4" t="str">
        <f ca="1">IF(PaymentSchedule[[#This Row],[PMT NO]]&lt;&gt;"",EOMONTH(LoanStartDate,ROW(PaymentSchedule[[#This Row],[PMT NO]])-ROW(PaymentSchedule[[#Headers],[PMT NO]])-2)+DAY(LoanStartDate),"")</f>
        <v/>
      </c>
      <c r="D30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3" s="5" t="str">
        <f ca="1">IF(PaymentSchedule[[#This Row],[PMT NO]]&lt;&gt;"",ScheduledPayment,"")</f>
        <v/>
      </c>
      <c r="F30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3" s="5" t="str">
        <f ca="1">IF(PaymentSchedule[[#This Row],[PMT NO]]&lt;&gt;"",PaymentSchedule[[#This Row],[TOTAL PAYMENT]]-PaymentSchedule[[#This Row],[INTEREST]],"")</f>
        <v/>
      </c>
      <c r="I303" s="5" t="str">
        <f ca="1">IF(PaymentSchedule[[#This Row],[PMT NO]]&lt;&gt;"",PaymentSchedule[[#This Row],[BEGINNING BALANCE]]*(InterestRate/PaymentsPerYear),"")</f>
        <v/>
      </c>
      <c r="J30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3" s="8" t="str">
        <f ca="1">IF(PaymentSchedule[[#This Row],[PMT NO]]&lt;&gt;"",SUM(INDEX(PaymentSchedule[INTEREST],1,1):PaymentSchedule[[#This Row],[INTEREST]]),"")</f>
        <v/>
      </c>
    </row>
    <row r="304" spans="2:11" x14ac:dyDescent="0.2">
      <c r="B304" s="7" t="str">
        <f ca="1">IF(LoanIsGood,IF(ROW()-ROW(PaymentSchedule[[#Headers],[PMT NO]])&gt;ScheduledNumberOfPayments,"",ROW()-ROW(PaymentSchedule[[#Headers],[PMT NO]])),"")</f>
        <v/>
      </c>
      <c r="C304" s="4" t="str">
        <f ca="1">IF(PaymentSchedule[[#This Row],[PMT NO]]&lt;&gt;"",EOMONTH(LoanStartDate,ROW(PaymentSchedule[[#This Row],[PMT NO]])-ROW(PaymentSchedule[[#Headers],[PMT NO]])-2)+DAY(LoanStartDate),"")</f>
        <v/>
      </c>
      <c r="D30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4" s="5" t="str">
        <f ca="1">IF(PaymentSchedule[[#This Row],[PMT NO]]&lt;&gt;"",ScheduledPayment,"")</f>
        <v/>
      </c>
      <c r="F30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4" s="5" t="str">
        <f ca="1">IF(PaymentSchedule[[#This Row],[PMT NO]]&lt;&gt;"",PaymentSchedule[[#This Row],[TOTAL PAYMENT]]-PaymentSchedule[[#This Row],[INTEREST]],"")</f>
        <v/>
      </c>
      <c r="I304" s="5" t="str">
        <f ca="1">IF(PaymentSchedule[[#This Row],[PMT NO]]&lt;&gt;"",PaymentSchedule[[#This Row],[BEGINNING BALANCE]]*(InterestRate/PaymentsPerYear),"")</f>
        <v/>
      </c>
      <c r="J30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4" s="8" t="str">
        <f ca="1">IF(PaymentSchedule[[#This Row],[PMT NO]]&lt;&gt;"",SUM(INDEX(PaymentSchedule[INTEREST],1,1):PaymentSchedule[[#This Row],[INTEREST]]),"")</f>
        <v/>
      </c>
    </row>
    <row r="305" spans="2:11" x14ac:dyDescent="0.2">
      <c r="B305" s="7" t="str">
        <f ca="1">IF(LoanIsGood,IF(ROW()-ROW(PaymentSchedule[[#Headers],[PMT NO]])&gt;ScheduledNumberOfPayments,"",ROW()-ROW(PaymentSchedule[[#Headers],[PMT NO]])),"")</f>
        <v/>
      </c>
      <c r="C305" s="4" t="str">
        <f ca="1">IF(PaymentSchedule[[#This Row],[PMT NO]]&lt;&gt;"",EOMONTH(LoanStartDate,ROW(PaymentSchedule[[#This Row],[PMT NO]])-ROW(PaymentSchedule[[#Headers],[PMT NO]])-2)+DAY(LoanStartDate),"")</f>
        <v/>
      </c>
      <c r="D30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5" s="5" t="str">
        <f ca="1">IF(PaymentSchedule[[#This Row],[PMT NO]]&lt;&gt;"",ScheduledPayment,"")</f>
        <v/>
      </c>
      <c r="F30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5" s="5" t="str">
        <f ca="1">IF(PaymentSchedule[[#This Row],[PMT NO]]&lt;&gt;"",PaymentSchedule[[#This Row],[TOTAL PAYMENT]]-PaymentSchedule[[#This Row],[INTEREST]],"")</f>
        <v/>
      </c>
      <c r="I305" s="5" t="str">
        <f ca="1">IF(PaymentSchedule[[#This Row],[PMT NO]]&lt;&gt;"",PaymentSchedule[[#This Row],[BEGINNING BALANCE]]*(InterestRate/PaymentsPerYear),"")</f>
        <v/>
      </c>
      <c r="J30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5" s="8" t="str">
        <f ca="1">IF(PaymentSchedule[[#This Row],[PMT NO]]&lt;&gt;"",SUM(INDEX(PaymentSchedule[INTEREST],1,1):PaymentSchedule[[#This Row],[INTEREST]]),"")</f>
        <v/>
      </c>
    </row>
    <row r="306" spans="2:11" x14ac:dyDescent="0.2">
      <c r="B306" s="7" t="str">
        <f ca="1">IF(LoanIsGood,IF(ROW()-ROW(PaymentSchedule[[#Headers],[PMT NO]])&gt;ScheduledNumberOfPayments,"",ROW()-ROW(PaymentSchedule[[#Headers],[PMT NO]])),"")</f>
        <v/>
      </c>
      <c r="C306" s="4" t="str">
        <f ca="1">IF(PaymentSchedule[[#This Row],[PMT NO]]&lt;&gt;"",EOMONTH(LoanStartDate,ROW(PaymentSchedule[[#This Row],[PMT NO]])-ROW(PaymentSchedule[[#Headers],[PMT NO]])-2)+DAY(LoanStartDate),"")</f>
        <v/>
      </c>
      <c r="D30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6" s="5" t="str">
        <f ca="1">IF(PaymentSchedule[[#This Row],[PMT NO]]&lt;&gt;"",ScheduledPayment,"")</f>
        <v/>
      </c>
      <c r="F30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6" s="5" t="str">
        <f ca="1">IF(PaymentSchedule[[#This Row],[PMT NO]]&lt;&gt;"",PaymentSchedule[[#This Row],[TOTAL PAYMENT]]-PaymentSchedule[[#This Row],[INTEREST]],"")</f>
        <v/>
      </c>
      <c r="I306" s="5" t="str">
        <f ca="1">IF(PaymentSchedule[[#This Row],[PMT NO]]&lt;&gt;"",PaymentSchedule[[#This Row],[BEGINNING BALANCE]]*(InterestRate/PaymentsPerYear),"")</f>
        <v/>
      </c>
      <c r="J30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6" s="8" t="str">
        <f ca="1">IF(PaymentSchedule[[#This Row],[PMT NO]]&lt;&gt;"",SUM(INDEX(PaymentSchedule[INTEREST],1,1):PaymentSchedule[[#This Row],[INTEREST]]),"")</f>
        <v/>
      </c>
    </row>
    <row r="307" spans="2:11" x14ac:dyDescent="0.2">
      <c r="B307" s="7" t="str">
        <f ca="1">IF(LoanIsGood,IF(ROW()-ROW(PaymentSchedule[[#Headers],[PMT NO]])&gt;ScheduledNumberOfPayments,"",ROW()-ROW(PaymentSchedule[[#Headers],[PMT NO]])),"")</f>
        <v/>
      </c>
      <c r="C307" s="4" t="str">
        <f ca="1">IF(PaymentSchedule[[#This Row],[PMT NO]]&lt;&gt;"",EOMONTH(LoanStartDate,ROW(PaymentSchedule[[#This Row],[PMT NO]])-ROW(PaymentSchedule[[#Headers],[PMT NO]])-2)+DAY(LoanStartDate),"")</f>
        <v/>
      </c>
      <c r="D30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7" s="5" t="str">
        <f ca="1">IF(PaymentSchedule[[#This Row],[PMT NO]]&lt;&gt;"",ScheduledPayment,"")</f>
        <v/>
      </c>
      <c r="F30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7" s="5" t="str">
        <f ca="1">IF(PaymentSchedule[[#This Row],[PMT NO]]&lt;&gt;"",PaymentSchedule[[#This Row],[TOTAL PAYMENT]]-PaymentSchedule[[#This Row],[INTEREST]],"")</f>
        <v/>
      </c>
      <c r="I307" s="5" t="str">
        <f ca="1">IF(PaymentSchedule[[#This Row],[PMT NO]]&lt;&gt;"",PaymentSchedule[[#This Row],[BEGINNING BALANCE]]*(InterestRate/PaymentsPerYear),"")</f>
        <v/>
      </c>
      <c r="J30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7" s="8" t="str">
        <f ca="1">IF(PaymentSchedule[[#This Row],[PMT NO]]&lt;&gt;"",SUM(INDEX(PaymentSchedule[INTEREST],1,1):PaymentSchedule[[#This Row],[INTEREST]]),"")</f>
        <v/>
      </c>
    </row>
    <row r="308" spans="2:11" x14ac:dyDescent="0.2">
      <c r="B308" s="7" t="str">
        <f ca="1">IF(LoanIsGood,IF(ROW()-ROW(PaymentSchedule[[#Headers],[PMT NO]])&gt;ScheduledNumberOfPayments,"",ROW()-ROW(PaymentSchedule[[#Headers],[PMT NO]])),"")</f>
        <v/>
      </c>
      <c r="C308" s="4" t="str">
        <f ca="1">IF(PaymentSchedule[[#This Row],[PMT NO]]&lt;&gt;"",EOMONTH(LoanStartDate,ROW(PaymentSchedule[[#This Row],[PMT NO]])-ROW(PaymentSchedule[[#Headers],[PMT NO]])-2)+DAY(LoanStartDate),"")</f>
        <v/>
      </c>
      <c r="D30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8" s="5" t="str">
        <f ca="1">IF(PaymentSchedule[[#This Row],[PMT NO]]&lt;&gt;"",ScheduledPayment,"")</f>
        <v/>
      </c>
      <c r="F30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8" s="5" t="str">
        <f ca="1">IF(PaymentSchedule[[#This Row],[PMT NO]]&lt;&gt;"",PaymentSchedule[[#This Row],[TOTAL PAYMENT]]-PaymentSchedule[[#This Row],[INTEREST]],"")</f>
        <v/>
      </c>
      <c r="I308" s="5" t="str">
        <f ca="1">IF(PaymentSchedule[[#This Row],[PMT NO]]&lt;&gt;"",PaymentSchedule[[#This Row],[BEGINNING BALANCE]]*(InterestRate/PaymentsPerYear),"")</f>
        <v/>
      </c>
      <c r="J30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8" s="8" t="str">
        <f ca="1">IF(PaymentSchedule[[#This Row],[PMT NO]]&lt;&gt;"",SUM(INDEX(PaymentSchedule[INTEREST],1,1):PaymentSchedule[[#This Row],[INTEREST]]),"")</f>
        <v/>
      </c>
    </row>
    <row r="309" spans="2:11" x14ac:dyDescent="0.2">
      <c r="B309" s="7" t="str">
        <f ca="1">IF(LoanIsGood,IF(ROW()-ROW(PaymentSchedule[[#Headers],[PMT NO]])&gt;ScheduledNumberOfPayments,"",ROW()-ROW(PaymentSchedule[[#Headers],[PMT NO]])),"")</f>
        <v/>
      </c>
      <c r="C309" s="4" t="str">
        <f ca="1">IF(PaymentSchedule[[#This Row],[PMT NO]]&lt;&gt;"",EOMONTH(LoanStartDate,ROW(PaymentSchedule[[#This Row],[PMT NO]])-ROW(PaymentSchedule[[#Headers],[PMT NO]])-2)+DAY(LoanStartDate),"")</f>
        <v/>
      </c>
      <c r="D30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9" s="5" t="str">
        <f ca="1">IF(PaymentSchedule[[#This Row],[PMT NO]]&lt;&gt;"",ScheduledPayment,"")</f>
        <v/>
      </c>
      <c r="F30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9" s="5" t="str">
        <f ca="1">IF(PaymentSchedule[[#This Row],[PMT NO]]&lt;&gt;"",PaymentSchedule[[#This Row],[TOTAL PAYMENT]]-PaymentSchedule[[#This Row],[INTEREST]],"")</f>
        <v/>
      </c>
      <c r="I309" s="5" t="str">
        <f ca="1">IF(PaymentSchedule[[#This Row],[PMT NO]]&lt;&gt;"",PaymentSchedule[[#This Row],[BEGINNING BALANCE]]*(InterestRate/PaymentsPerYear),"")</f>
        <v/>
      </c>
      <c r="J30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9" s="8" t="str">
        <f ca="1">IF(PaymentSchedule[[#This Row],[PMT NO]]&lt;&gt;"",SUM(INDEX(PaymentSchedule[INTEREST],1,1):PaymentSchedule[[#This Row],[INTEREST]]),"")</f>
        <v/>
      </c>
    </row>
    <row r="310" spans="2:11" x14ac:dyDescent="0.2">
      <c r="B310" s="7" t="str">
        <f ca="1">IF(LoanIsGood,IF(ROW()-ROW(PaymentSchedule[[#Headers],[PMT NO]])&gt;ScheduledNumberOfPayments,"",ROW()-ROW(PaymentSchedule[[#Headers],[PMT NO]])),"")</f>
        <v/>
      </c>
      <c r="C310" s="4" t="str">
        <f ca="1">IF(PaymentSchedule[[#This Row],[PMT NO]]&lt;&gt;"",EOMONTH(LoanStartDate,ROW(PaymentSchedule[[#This Row],[PMT NO]])-ROW(PaymentSchedule[[#Headers],[PMT NO]])-2)+DAY(LoanStartDate),"")</f>
        <v/>
      </c>
      <c r="D31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0" s="5" t="str">
        <f ca="1">IF(PaymentSchedule[[#This Row],[PMT NO]]&lt;&gt;"",ScheduledPayment,"")</f>
        <v/>
      </c>
      <c r="F31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0" s="5" t="str">
        <f ca="1">IF(PaymentSchedule[[#This Row],[PMT NO]]&lt;&gt;"",PaymentSchedule[[#This Row],[TOTAL PAYMENT]]-PaymentSchedule[[#This Row],[INTEREST]],"")</f>
        <v/>
      </c>
      <c r="I310" s="5" t="str">
        <f ca="1">IF(PaymentSchedule[[#This Row],[PMT NO]]&lt;&gt;"",PaymentSchedule[[#This Row],[BEGINNING BALANCE]]*(InterestRate/PaymentsPerYear),"")</f>
        <v/>
      </c>
      <c r="J31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0" s="8" t="str">
        <f ca="1">IF(PaymentSchedule[[#This Row],[PMT NO]]&lt;&gt;"",SUM(INDEX(PaymentSchedule[INTEREST],1,1):PaymentSchedule[[#This Row],[INTEREST]]),"")</f>
        <v/>
      </c>
    </row>
    <row r="311" spans="2:11" x14ac:dyDescent="0.2">
      <c r="B311" s="7" t="str">
        <f ca="1">IF(LoanIsGood,IF(ROW()-ROW(PaymentSchedule[[#Headers],[PMT NO]])&gt;ScheduledNumberOfPayments,"",ROW()-ROW(PaymentSchedule[[#Headers],[PMT NO]])),"")</f>
        <v/>
      </c>
      <c r="C311" s="4" t="str">
        <f ca="1">IF(PaymentSchedule[[#This Row],[PMT NO]]&lt;&gt;"",EOMONTH(LoanStartDate,ROW(PaymentSchedule[[#This Row],[PMT NO]])-ROW(PaymentSchedule[[#Headers],[PMT NO]])-2)+DAY(LoanStartDate),"")</f>
        <v/>
      </c>
      <c r="D31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1" s="5" t="str">
        <f ca="1">IF(PaymentSchedule[[#This Row],[PMT NO]]&lt;&gt;"",ScheduledPayment,"")</f>
        <v/>
      </c>
      <c r="F31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1" s="5" t="str">
        <f ca="1">IF(PaymentSchedule[[#This Row],[PMT NO]]&lt;&gt;"",PaymentSchedule[[#This Row],[TOTAL PAYMENT]]-PaymentSchedule[[#This Row],[INTEREST]],"")</f>
        <v/>
      </c>
      <c r="I311" s="5" t="str">
        <f ca="1">IF(PaymentSchedule[[#This Row],[PMT NO]]&lt;&gt;"",PaymentSchedule[[#This Row],[BEGINNING BALANCE]]*(InterestRate/PaymentsPerYear),"")</f>
        <v/>
      </c>
      <c r="J31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1" s="8" t="str">
        <f ca="1">IF(PaymentSchedule[[#This Row],[PMT NO]]&lt;&gt;"",SUM(INDEX(PaymentSchedule[INTEREST],1,1):PaymentSchedule[[#This Row],[INTEREST]]),"")</f>
        <v/>
      </c>
    </row>
    <row r="312" spans="2:11" x14ac:dyDescent="0.2">
      <c r="B312" s="7" t="str">
        <f ca="1">IF(LoanIsGood,IF(ROW()-ROW(PaymentSchedule[[#Headers],[PMT NO]])&gt;ScheduledNumberOfPayments,"",ROW()-ROW(PaymentSchedule[[#Headers],[PMT NO]])),"")</f>
        <v/>
      </c>
      <c r="C312" s="4" t="str">
        <f ca="1">IF(PaymentSchedule[[#This Row],[PMT NO]]&lt;&gt;"",EOMONTH(LoanStartDate,ROW(PaymentSchedule[[#This Row],[PMT NO]])-ROW(PaymentSchedule[[#Headers],[PMT NO]])-2)+DAY(LoanStartDate),"")</f>
        <v/>
      </c>
      <c r="D31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2" s="5" t="str">
        <f ca="1">IF(PaymentSchedule[[#This Row],[PMT NO]]&lt;&gt;"",ScheduledPayment,"")</f>
        <v/>
      </c>
      <c r="F31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2" s="5" t="str">
        <f ca="1">IF(PaymentSchedule[[#This Row],[PMT NO]]&lt;&gt;"",PaymentSchedule[[#This Row],[TOTAL PAYMENT]]-PaymentSchedule[[#This Row],[INTEREST]],"")</f>
        <v/>
      </c>
      <c r="I312" s="5" t="str">
        <f ca="1">IF(PaymentSchedule[[#This Row],[PMT NO]]&lt;&gt;"",PaymentSchedule[[#This Row],[BEGINNING BALANCE]]*(InterestRate/PaymentsPerYear),"")</f>
        <v/>
      </c>
      <c r="J31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2" s="8" t="str">
        <f ca="1">IF(PaymentSchedule[[#This Row],[PMT NO]]&lt;&gt;"",SUM(INDEX(PaymentSchedule[INTEREST],1,1):PaymentSchedule[[#This Row],[INTEREST]]),"")</f>
        <v/>
      </c>
    </row>
    <row r="313" spans="2:11" x14ac:dyDescent="0.2">
      <c r="B313" s="7" t="str">
        <f ca="1">IF(LoanIsGood,IF(ROW()-ROW(PaymentSchedule[[#Headers],[PMT NO]])&gt;ScheduledNumberOfPayments,"",ROW()-ROW(PaymentSchedule[[#Headers],[PMT NO]])),"")</f>
        <v/>
      </c>
      <c r="C313" s="4" t="str">
        <f ca="1">IF(PaymentSchedule[[#This Row],[PMT NO]]&lt;&gt;"",EOMONTH(LoanStartDate,ROW(PaymentSchedule[[#This Row],[PMT NO]])-ROW(PaymentSchedule[[#Headers],[PMT NO]])-2)+DAY(LoanStartDate),"")</f>
        <v/>
      </c>
      <c r="D31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3" s="5" t="str">
        <f ca="1">IF(PaymentSchedule[[#This Row],[PMT NO]]&lt;&gt;"",ScheduledPayment,"")</f>
        <v/>
      </c>
      <c r="F31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3" s="5" t="str">
        <f ca="1">IF(PaymentSchedule[[#This Row],[PMT NO]]&lt;&gt;"",PaymentSchedule[[#This Row],[TOTAL PAYMENT]]-PaymentSchedule[[#This Row],[INTEREST]],"")</f>
        <v/>
      </c>
      <c r="I313" s="5" t="str">
        <f ca="1">IF(PaymentSchedule[[#This Row],[PMT NO]]&lt;&gt;"",PaymentSchedule[[#This Row],[BEGINNING BALANCE]]*(InterestRate/PaymentsPerYear),"")</f>
        <v/>
      </c>
      <c r="J31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3" s="8" t="str">
        <f ca="1">IF(PaymentSchedule[[#This Row],[PMT NO]]&lt;&gt;"",SUM(INDEX(PaymentSchedule[INTEREST],1,1):PaymentSchedule[[#This Row],[INTEREST]]),"")</f>
        <v/>
      </c>
    </row>
    <row r="314" spans="2:11" x14ac:dyDescent="0.2">
      <c r="B314" s="7" t="str">
        <f ca="1">IF(LoanIsGood,IF(ROW()-ROW(PaymentSchedule[[#Headers],[PMT NO]])&gt;ScheduledNumberOfPayments,"",ROW()-ROW(PaymentSchedule[[#Headers],[PMT NO]])),"")</f>
        <v/>
      </c>
      <c r="C314" s="4" t="str">
        <f ca="1">IF(PaymentSchedule[[#This Row],[PMT NO]]&lt;&gt;"",EOMONTH(LoanStartDate,ROW(PaymentSchedule[[#This Row],[PMT NO]])-ROW(PaymentSchedule[[#Headers],[PMT NO]])-2)+DAY(LoanStartDate),"")</f>
        <v/>
      </c>
      <c r="D31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4" s="5" t="str">
        <f ca="1">IF(PaymentSchedule[[#This Row],[PMT NO]]&lt;&gt;"",ScheduledPayment,"")</f>
        <v/>
      </c>
      <c r="F31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4" s="5" t="str">
        <f ca="1">IF(PaymentSchedule[[#This Row],[PMT NO]]&lt;&gt;"",PaymentSchedule[[#This Row],[TOTAL PAYMENT]]-PaymentSchedule[[#This Row],[INTEREST]],"")</f>
        <v/>
      </c>
      <c r="I314" s="5" t="str">
        <f ca="1">IF(PaymentSchedule[[#This Row],[PMT NO]]&lt;&gt;"",PaymentSchedule[[#This Row],[BEGINNING BALANCE]]*(InterestRate/PaymentsPerYear),"")</f>
        <v/>
      </c>
      <c r="J31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4" s="8" t="str">
        <f ca="1">IF(PaymentSchedule[[#This Row],[PMT NO]]&lt;&gt;"",SUM(INDEX(PaymentSchedule[INTEREST],1,1):PaymentSchedule[[#This Row],[INTEREST]]),"")</f>
        <v/>
      </c>
    </row>
    <row r="315" spans="2:11" ht="15" thickBot="1" x14ac:dyDescent="0.25">
      <c r="B315" s="9" t="str">
        <f ca="1">IF(LoanIsGood,IF(ROW()-ROW(PaymentSchedule[[#Headers],[PMT NO]])&gt;ScheduledNumberOfPayments,"",ROW()-ROW(PaymentSchedule[[#Headers],[PMT NO]])),"")</f>
        <v/>
      </c>
      <c r="C315" s="10" t="str">
        <f ca="1">IF(PaymentSchedule[[#This Row],[PMT NO]]&lt;&gt;"",EOMONTH(LoanStartDate,ROW(PaymentSchedule[[#This Row],[PMT NO]])-ROW(PaymentSchedule[[#Headers],[PMT NO]])-2)+DAY(LoanStartDate),"")</f>
        <v/>
      </c>
      <c r="D315" s="11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5" s="11" t="str">
        <f ca="1">IF(PaymentSchedule[[#This Row],[PMT NO]]&lt;&gt;"",ScheduledPayment,"")</f>
        <v/>
      </c>
      <c r="F315" s="11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5" s="11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5" s="11" t="str">
        <f ca="1">IF(PaymentSchedule[[#This Row],[PMT NO]]&lt;&gt;"",PaymentSchedule[[#This Row],[TOTAL PAYMENT]]-PaymentSchedule[[#This Row],[INTEREST]],"")</f>
        <v/>
      </c>
      <c r="I315" s="11" t="str">
        <f ca="1">IF(PaymentSchedule[[#This Row],[PMT NO]]&lt;&gt;"",PaymentSchedule[[#This Row],[BEGINNING BALANCE]]*(InterestRate/PaymentsPerYear),"")</f>
        <v/>
      </c>
      <c r="J315" s="11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5" s="12" t="str">
        <f ca="1">IF(PaymentSchedule[[#This Row],[PMT NO]]&lt;&gt;"",SUM(INDEX(PaymentSchedule[INTEREST],1,1):PaymentSchedule[[#This Row],[INTEREST]]),"")</f>
        <v/>
      </c>
    </row>
    <row r="316" spans="2:11" x14ac:dyDescent="0.2">
      <c r="B316" s="3" t="str">
        <f ca="1">IF(LoanIsGood,IF(ROW()-ROW(PaymentSchedule[[#Headers],[PMT NO]])&gt;ScheduledNumberOfPayments,"",ROW()-ROW(PaymentSchedule[[#Headers],[PMT NO]])),"")</f>
        <v/>
      </c>
      <c r="C316" s="4" t="str">
        <f ca="1">IF(PaymentSchedule[[#This Row],[PMT NO]]&lt;&gt;"",EOMONTH(LoanStartDate,ROW(PaymentSchedule[[#This Row],[PMT NO]])-ROW(PaymentSchedule[[#Headers],[PMT NO]])-2)+DAY(LoanStartDate),"")</f>
        <v/>
      </c>
      <c r="D31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6" s="5" t="str">
        <f ca="1">IF(PaymentSchedule[[#This Row],[PMT NO]]&lt;&gt;"",ScheduledPayment,"")</f>
        <v/>
      </c>
      <c r="F31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6" s="5" t="str">
        <f ca="1">IF(PaymentSchedule[[#This Row],[PMT NO]]&lt;&gt;"",PaymentSchedule[[#This Row],[TOTAL PAYMENT]]-PaymentSchedule[[#This Row],[INTEREST]],"")</f>
        <v/>
      </c>
      <c r="I316" s="5" t="str">
        <f ca="1">IF(PaymentSchedule[[#This Row],[PMT NO]]&lt;&gt;"",PaymentSchedule[[#This Row],[BEGINNING BALANCE]]*(InterestRate/PaymentsPerYear),"")</f>
        <v/>
      </c>
      <c r="J31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6" s="5" t="str">
        <f ca="1">IF(PaymentSchedule[[#This Row],[PMT NO]]&lt;&gt;"",SUM(INDEX(PaymentSchedule[INTEREST],1,1):PaymentSchedule[[#This Row],[INTEREST]]),"")</f>
        <v/>
      </c>
    </row>
    <row r="317" spans="2:11" x14ac:dyDescent="0.2">
      <c r="B317" s="3" t="str">
        <f ca="1">IF(LoanIsGood,IF(ROW()-ROW(PaymentSchedule[[#Headers],[PMT NO]])&gt;ScheduledNumberOfPayments,"",ROW()-ROW(PaymentSchedule[[#Headers],[PMT NO]])),"")</f>
        <v/>
      </c>
      <c r="C317" s="4" t="str">
        <f ca="1">IF(PaymentSchedule[[#This Row],[PMT NO]]&lt;&gt;"",EOMONTH(LoanStartDate,ROW(PaymentSchedule[[#This Row],[PMT NO]])-ROW(PaymentSchedule[[#Headers],[PMT NO]])-2)+DAY(LoanStartDate),"")</f>
        <v/>
      </c>
      <c r="D31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7" s="5" t="str">
        <f ca="1">IF(PaymentSchedule[[#This Row],[PMT NO]]&lt;&gt;"",ScheduledPayment,"")</f>
        <v/>
      </c>
      <c r="F31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7" s="5" t="str">
        <f ca="1">IF(PaymentSchedule[[#This Row],[PMT NO]]&lt;&gt;"",PaymentSchedule[[#This Row],[TOTAL PAYMENT]]-PaymentSchedule[[#This Row],[INTEREST]],"")</f>
        <v/>
      </c>
      <c r="I317" s="5" t="str">
        <f ca="1">IF(PaymentSchedule[[#This Row],[PMT NO]]&lt;&gt;"",PaymentSchedule[[#This Row],[BEGINNING BALANCE]]*(InterestRate/PaymentsPerYear),"")</f>
        <v/>
      </c>
      <c r="J31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7" s="5" t="str">
        <f ca="1">IF(PaymentSchedule[[#This Row],[PMT NO]]&lt;&gt;"",SUM(INDEX(PaymentSchedule[INTEREST],1,1):PaymentSchedule[[#This Row],[INTEREST]]),"")</f>
        <v/>
      </c>
    </row>
    <row r="318" spans="2:11" x14ac:dyDescent="0.2">
      <c r="B318" s="3" t="str">
        <f ca="1">IF(LoanIsGood,IF(ROW()-ROW(PaymentSchedule[[#Headers],[PMT NO]])&gt;ScheduledNumberOfPayments,"",ROW()-ROW(PaymentSchedule[[#Headers],[PMT NO]])),"")</f>
        <v/>
      </c>
      <c r="C318" s="4" t="str">
        <f ca="1">IF(PaymentSchedule[[#This Row],[PMT NO]]&lt;&gt;"",EOMONTH(LoanStartDate,ROW(PaymentSchedule[[#This Row],[PMT NO]])-ROW(PaymentSchedule[[#Headers],[PMT NO]])-2)+DAY(LoanStartDate),"")</f>
        <v/>
      </c>
      <c r="D31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8" s="5" t="str">
        <f ca="1">IF(PaymentSchedule[[#This Row],[PMT NO]]&lt;&gt;"",ScheduledPayment,"")</f>
        <v/>
      </c>
      <c r="F31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8" s="5" t="str">
        <f ca="1">IF(PaymentSchedule[[#This Row],[PMT NO]]&lt;&gt;"",PaymentSchedule[[#This Row],[TOTAL PAYMENT]]-PaymentSchedule[[#This Row],[INTEREST]],"")</f>
        <v/>
      </c>
      <c r="I318" s="5" t="str">
        <f ca="1">IF(PaymentSchedule[[#This Row],[PMT NO]]&lt;&gt;"",PaymentSchedule[[#This Row],[BEGINNING BALANCE]]*(InterestRate/PaymentsPerYear),"")</f>
        <v/>
      </c>
      <c r="J31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8" s="5" t="str">
        <f ca="1">IF(PaymentSchedule[[#This Row],[PMT NO]]&lt;&gt;"",SUM(INDEX(PaymentSchedule[INTEREST],1,1):PaymentSchedule[[#This Row],[INTEREST]]),"")</f>
        <v/>
      </c>
    </row>
    <row r="319" spans="2:11" x14ac:dyDescent="0.2">
      <c r="B319" s="3" t="str">
        <f ca="1">IF(LoanIsGood,IF(ROW()-ROW(PaymentSchedule[[#Headers],[PMT NO]])&gt;ScheduledNumberOfPayments,"",ROW()-ROW(PaymentSchedule[[#Headers],[PMT NO]])),"")</f>
        <v/>
      </c>
      <c r="C319" s="4" t="str">
        <f ca="1">IF(PaymentSchedule[[#This Row],[PMT NO]]&lt;&gt;"",EOMONTH(LoanStartDate,ROW(PaymentSchedule[[#This Row],[PMT NO]])-ROW(PaymentSchedule[[#Headers],[PMT NO]])-2)+DAY(LoanStartDate),"")</f>
        <v/>
      </c>
      <c r="D31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9" s="5" t="str">
        <f ca="1">IF(PaymentSchedule[[#This Row],[PMT NO]]&lt;&gt;"",ScheduledPayment,"")</f>
        <v/>
      </c>
      <c r="F31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9" s="5" t="str">
        <f ca="1">IF(PaymentSchedule[[#This Row],[PMT NO]]&lt;&gt;"",PaymentSchedule[[#This Row],[TOTAL PAYMENT]]-PaymentSchedule[[#This Row],[INTEREST]],"")</f>
        <v/>
      </c>
      <c r="I319" s="5" t="str">
        <f ca="1">IF(PaymentSchedule[[#This Row],[PMT NO]]&lt;&gt;"",PaymentSchedule[[#This Row],[BEGINNING BALANCE]]*(InterestRate/PaymentsPerYear),"")</f>
        <v/>
      </c>
      <c r="J31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9" s="5" t="str">
        <f ca="1">IF(PaymentSchedule[[#This Row],[PMT NO]]&lt;&gt;"",SUM(INDEX(PaymentSchedule[INTEREST],1,1):PaymentSchedule[[#This Row],[INTEREST]]),"")</f>
        <v/>
      </c>
    </row>
    <row r="320" spans="2:11" x14ac:dyDescent="0.2">
      <c r="B320" s="3" t="str">
        <f ca="1">IF(LoanIsGood,IF(ROW()-ROW(PaymentSchedule[[#Headers],[PMT NO]])&gt;ScheduledNumberOfPayments,"",ROW()-ROW(PaymentSchedule[[#Headers],[PMT NO]])),"")</f>
        <v/>
      </c>
      <c r="C320" s="4" t="str">
        <f ca="1">IF(PaymentSchedule[[#This Row],[PMT NO]]&lt;&gt;"",EOMONTH(LoanStartDate,ROW(PaymentSchedule[[#This Row],[PMT NO]])-ROW(PaymentSchedule[[#Headers],[PMT NO]])-2)+DAY(LoanStartDate),"")</f>
        <v/>
      </c>
      <c r="D32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0" s="5" t="str">
        <f ca="1">IF(PaymentSchedule[[#This Row],[PMT NO]]&lt;&gt;"",ScheduledPayment,"")</f>
        <v/>
      </c>
      <c r="F32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0" s="5" t="str">
        <f ca="1">IF(PaymentSchedule[[#This Row],[PMT NO]]&lt;&gt;"",PaymentSchedule[[#This Row],[TOTAL PAYMENT]]-PaymentSchedule[[#This Row],[INTEREST]],"")</f>
        <v/>
      </c>
      <c r="I320" s="5" t="str">
        <f ca="1">IF(PaymentSchedule[[#This Row],[PMT NO]]&lt;&gt;"",PaymentSchedule[[#This Row],[BEGINNING BALANCE]]*(InterestRate/PaymentsPerYear),"")</f>
        <v/>
      </c>
      <c r="J32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0" s="5" t="str">
        <f ca="1">IF(PaymentSchedule[[#This Row],[PMT NO]]&lt;&gt;"",SUM(INDEX(PaymentSchedule[INTEREST],1,1):PaymentSchedule[[#This Row],[INTEREST]]),"")</f>
        <v/>
      </c>
    </row>
    <row r="321" spans="2:11" x14ac:dyDescent="0.2">
      <c r="B321" s="3" t="str">
        <f ca="1">IF(LoanIsGood,IF(ROW()-ROW(PaymentSchedule[[#Headers],[PMT NO]])&gt;ScheduledNumberOfPayments,"",ROW()-ROW(PaymentSchedule[[#Headers],[PMT NO]])),"")</f>
        <v/>
      </c>
      <c r="C321" s="4" t="str">
        <f ca="1">IF(PaymentSchedule[[#This Row],[PMT NO]]&lt;&gt;"",EOMONTH(LoanStartDate,ROW(PaymentSchedule[[#This Row],[PMT NO]])-ROW(PaymentSchedule[[#Headers],[PMT NO]])-2)+DAY(LoanStartDate),"")</f>
        <v/>
      </c>
      <c r="D32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1" s="5" t="str">
        <f ca="1">IF(PaymentSchedule[[#This Row],[PMT NO]]&lt;&gt;"",ScheduledPayment,"")</f>
        <v/>
      </c>
      <c r="F32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1" s="5" t="str">
        <f ca="1">IF(PaymentSchedule[[#This Row],[PMT NO]]&lt;&gt;"",PaymentSchedule[[#This Row],[TOTAL PAYMENT]]-PaymentSchedule[[#This Row],[INTEREST]],"")</f>
        <v/>
      </c>
      <c r="I321" s="5" t="str">
        <f ca="1">IF(PaymentSchedule[[#This Row],[PMT NO]]&lt;&gt;"",PaymentSchedule[[#This Row],[BEGINNING BALANCE]]*(InterestRate/PaymentsPerYear),"")</f>
        <v/>
      </c>
      <c r="J32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1" s="5" t="str">
        <f ca="1">IF(PaymentSchedule[[#This Row],[PMT NO]]&lt;&gt;"",SUM(INDEX(PaymentSchedule[INTEREST],1,1):PaymentSchedule[[#This Row],[INTEREST]]),"")</f>
        <v/>
      </c>
    </row>
    <row r="322" spans="2:11" x14ac:dyDescent="0.2">
      <c r="B322" s="3" t="str">
        <f ca="1">IF(LoanIsGood,IF(ROW()-ROW(PaymentSchedule[[#Headers],[PMT NO]])&gt;ScheduledNumberOfPayments,"",ROW()-ROW(PaymentSchedule[[#Headers],[PMT NO]])),"")</f>
        <v/>
      </c>
      <c r="C322" s="4" t="str">
        <f ca="1">IF(PaymentSchedule[[#This Row],[PMT NO]]&lt;&gt;"",EOMONTH(LoanStartDate,ROW(PaymentSchedule[[#This Row],[PMT NO]])-ROW(PaymentSchedule[[#Headers],[PMT NO]])-2)+DAY(LoanStartDate),"")</f>
        <v/>
      </c>
      <c r="D32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2" s="5" t="str">
        <f ca="1">IF(PaymentSchedule[[#This Row],[PMT NO]]&lt;&gt;"",ScheduledPayment,"")</f>
        <v/>
      </c>
      <c r="F32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2" s="5" t="str">
        <f ca="1">IF(PaymentSchedule[[#This Row],[PMT NO]]&lt;&gt;"",PaymentSchedule[[#This Row],[TOTAL PAYMENT]]-PaymentSchedule[[#This Row],[INTEREST]],"")</f>
        <v/>
      </c>
      <c r="I322" s="5" t="str">
        <f ca="1">IF(PaymentSchedule[[#This Row],[PMT NO]]&lt;&gt;"",PaymentSchedule[[#This Row],[BEGINNING BALANCE]]*(InterestRate/PaymentsPerYear),"")</f>
        <v/>
      </c>
      <c r="J32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2" s="5" t="str">
        <f ca="1">IF(PaymentSchedule[[#This Row],[PMT NO]]&lt;&gt;"",SUM(INDEX(PaymentSchedule[INTEREST],1,1):PaymentSchedule[[#This Row],[INTEREST]]),"")</f>
        <v/>
      </c>
    </row>
    <row r="323" spans="2:11" x14ac:dyDescent="0.2">
      <c r="B323" s="3" t="str">
        <f ca="1">IF(LoanIsGood,IF(ROW()-ROW(PaymentSchedule[[#Headers],[PMT NO]])&gt;ScheduledNumberOfPayments,"",ROW()-ROW(PaymentSchedule[[#Headers],[PMT NO]])),"")</f>
        <v/>
      </c>
      <c r="C323" s="4" t="str">
        <f ca="1">IF(PaymentSchedule[[#This Row],[PMT NO]]&lt;&gt;"",EOMONTH(LoanStartDate,ROW(PaymentSchedule[[#This Row],[PMT NO]])-ROW(PaymentSchedule[[#Headers],[PMT NO]])-2)+DAY(LoanStartDate),"")</f>
        <v/>
      </c>
      <c r="D32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3" s="5" t="str">
        <f ca="1">IF(PaymentSchedule[[#This Row],[PMT NO]]&lt;&gt;"",ScheduledPayment,"")</f>
        <v/>
      </c>
      <c r="F32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3" s="5" t="str">
        <f ca="1">IF(PaymentSchedule[[#This Row],[PMT NO]]&lt;&gt;"",PaymentSchedule[[#This Row],[TOTAL PAYMENT]]-PaymentSchedule[[#This Row],[INTEREST]],"")</f>
        <v/>
      </c>
      <c r="I323" s="5" t="str">
        <f ca="1">IF(PaymentSchedule[[#This Row],[PMT NO]]&lt;&gt;"",PaymentSchedule[[#This Row],[BEGINNING BALANCE]]*(InterestRate/PaymentsPerYear),"")</f>
        <v/>
      </c>
      <c r="J32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3" s="5" t="str">
        <f ca="1">IF(PaymentSchedule[[#This Row],[PMT NO]]&lt;&gt;"",SUM(INDEX(PaymentSchedule[INTEREST],1,1):PaymentSchedule[[#This Row],[INTEREST]]),"")</f>
        <v/>
      </c>
    </row>
    <row r="324" spans="2:11" x14ac:dyDescent="0.2">
      <c r="B324" s="3" t="str">
        <f ca="1">IF(LoanIsGood,IF(ROW()-ROW(PaymentSchedule[[#Headers],[PMT NO]])&gt;ScheduledNumberOfPayments,"",ROW()-ROW(PaymentSchedule[[#Headers],[PMT NO]])),"")</f>
        <v/>
      </c>
      <c r="C324" s="4" t="str">
        <f ca="1">IF(PaymentSchedule[[#This Row],[PMT NO]]&lt;&gt;"",EOMONTH(LoanStartDate,ROW(PaymentSchedule[[#This Row],[PMT NO]])-ROW(PaymentSchedule[[#Headers],[PMT NO]])-2)+DAY(LoanStartDate),"")</f>
        <v/>
      </c>
      <c r="D32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4" s="5" t="str">
        <f ca="1">IF(PaymentSchedule[[#This Row],[PMT NO]]&lt;&gt;"",ScheduledPayment,"")</f>
        <v/>
      </c>
      <c r="F32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4" s="5" t="str">
        <f ca="1">IF(PaymentSchedule[[#This Row],[PMT NO]]&lt;&gt;"",PaymentSchedule[[#This Row],[TOTAL PAYMENT]]-PaymentSchedule[[#This Row],[INTEREST]],"")</f>
        <v/>
      </c>
      <c r="I324" s="5" t="str">
        <f ca="1">IF(PaymentSchedule[[#This Row],[PMT NO]]&lt;&gt;"",PaymentSchedule[[#This Row],[BEGINNING BALANCE]]*(InterestRate/PaymentsPerYear),"")</f>
        <v/>
      </c>
      <c r="J32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4" s="5" t="str">
        <f ca="1">IF(PaymentSchedule[[#This Row],[PMT NO]]&lt;&gt;"",SUM(INDEX(PaymentSchedule[INTEREST],1,1):PaymentSchedule[[#This Row],[INTEREST]]),"")</f>
        <v/>
      </c>
    </row>
    <row r="325" spans="2:11" x14ac:dyDescent="0.2">
      <c r="B325" s="3" t="str">
        <f ca="1">IF(LoanIsGood,IF(ROW()-ROW(PaymentSchedule[[#Headers],[PMT NO]])&gt;ScheduledNumberOfPayments,"",ROW()-ROW(PaymentSchedule[[#Headers],[PMT NO]])),"")</f>
        <v/>
      </c>
      <c r="C325" s="4" t="str">
        <f ca="1">IF(PaymentSchedule[[#This Row],[PMT NO]]&lt;&gt;"",EOMONTH(LoanStartDate,ROW(PaymentSchedule[[#This Row],[PMT NO]])-ROW(PaymentSchedule[[#Headers],[PMT NO]])-2)+DAY(LoanStartDate),"")</f>
        <v/>
      </c>
      <c r="D32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5" s="5" t="str">
        <f ca="1">IF(PaymentSchedule[[#This Row],[PMT NO]]&lt;&gt;"",ScheduledPayment,"")</f>
        <v/>
      </c>
      <c r="F32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5" s="5" t="str">
        <f ca="1">IF(PaymentSchedule[[#This Row],[PMT NO]]&lt;&gt;"",PaymentSchedule[[#This Row],[TOTAL PAYMENT]]-PaymentSchedule[[#This Row],[INTEREST]],"")</f>
        <v/>
      </c>
      <c r="I325" s="5" t="str">
        <f ca="1">IF(PaymentSchedule[[#This Row],[PMT NO]]&lt;&gt;"",PaymentSchedule[[#This Row],[BEGINNING BALANCE]]*(InterestRate/PaymentsPerYear),"")</f>
        <v/>
      </c>
      <c r="J32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5" s="5" t="str">
        <f ca="1">IF(PaymentSchedule[[#This Row],[PMT NO]]&lt;&gt;"",SUM(INDEX(PaymentSchedule[INTEREST],1,1):PaymentSchedule[[#This Row],[INTEREST]]),"")</f>
        <v/>
      </c>
    </row>
    <row r="326" spans="2:11" x14ac:dyDescent="0.2">
      <c r="B326" s="3" t="str">
        <f ca="1">IF(LoanIsGood,IF(ROW()-ROW(PaymentSchedule[[#Headers],[PMT NO]])&gt;ScheduledNumberOfPayments,"",ROW()-ROW(PaymentSchedule[[#Headers],[PMT NO]])),"")</f>
        <v/>
      </c>
      <c r="C326" s="4" t="str">
        <f ca="1">IF(PaymentSchedule[[#This Row],[PMT NO]]&lt;&gt;"",EOMONTH(LoanStartDate,ROW(PaymentSchedule[[#This Row],[PMT NO]])-ROW(PaymentSchedule[[#Headers],[PMT NO]])-2)+DAY(LoanStartDate),"")</f>
        <v/>
      </c>
      <c r="D32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6" s="5" t="str">
        <f ca="1">IF(PaymentSchedule[[#This Row],[PMT NO]]&lt;&gt;"",ScheduledPayment,"")</f>
        <v/>
      </c>
      <c r="F32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6" s="5" t="str">
        <f ca="1">IF(PaymentSchedule[[#This Row],[PMT NO]]&lt;&gt;"",PaymentSchedule[[#This Row],[TOTAL PAYMENT]]-PaymentSchedule[[#This Row],[INTEREST]],"")</f>
        <v/>
      </c>
      <c r="I326" s="5" t="str">
        <f ca="1">IF(PaymentSchedule[[#This Row],[PMT NO]]&lt;&gt;"",PaymentSchedule[[#This Row],[BEGINNING BALANCE]]*(InterestRate/PaymentsPerYear),"")</f>
        <v/>
      </c>
      <c r="J32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6" s="5" t="str">
        <f ca="1">IF(PaymentSchedule[[#This Row],[PMT NO]]&lt;&gt;"",SUM(INDEX(PaymentSchedule[INTEREST],1,1):PaymentSchedule[[#This Row],[INTEREST]]),"")</f>
        <v/>
      </c>
    </row>
    <row r="327" spans="2:11" x14ac:dyDescent="0.2">
      <c r="B327" s="3" t="str">
        <f ca="1">IF(LoanIsGood,IF(ROW()-ROW(PaymentSchedule[[#Headers],[PMT NO]])&gt;ScheduledNumberOfPayments,"",ROW()-ROW(PaymentSchedule[[#Headers],[PMT NO]])),"")</f>
        <v/>
      </c>
      <c r="C327" s="4" t="str">
        <f ca="1">IF(PaymentSchedule[[#This Row],[PMT NO]]&lt;&gt;"",EOMONTH(LoanStartDate,ROW(PaymentSchedule[[#This Row],[PMT NO]])-ROW(PaymentSchedule[[#Headers],[PMT NO]])-2)+DAY(LoanStartDate),"")</f>
        <v/>
      </c>
      <c r="D32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7" s="5" t="str">
        <f ca="1">IF(PaymentSchedule[[#This Row],[PMT NO]]&lt;&gt;"",ScheduledPayment,"")</f>
        <v/>
      </c>
      <c r="F32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7" s="5" t="str">
        <f ca="1">IF(PaymentSchedule[[#This Row],[PMT NO]]&lt;&gt;"",PaymentSchedule[[#This Row],[TOTAL PAYMENT]]-PaymentSchedule[[#This Row],[INTEREST]],"")</f>
        <v/>
      </c>
      <c r="I327" s="5" t="str">
        <f ca="1">IF(PaymentSchedule[[#This Row],[PMT NO]]&lt;&gt;"",PaymentSchedule[[#This Row],[BEGINNING BALANCE]]*(InterestRate/PaymentsPerYear),"")</f>
        <v/>
      </c>
      <c r="J32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7" s="5" t="str">
        <f ca="1">IF(PaymentSchedule[[#This Row],[PMT NO]]&lt;&gt;"",SUM(INDEX(PaymentSchedule[INTEREST],1,1):PaymentSchedule[[#This Row],[INTEREST]]),"")</f>
        <v/>
      </c>
    </row>
    <row r="328" spans="2:11" x14ac:dyDescent="0.2">
      <c r="B328" s="3" t="str">
        <f ca="1">IF(LoanIsGood,IF(ROW()-ROW(PaymentSchedule[[#Headers],[PMT NO]])&gt;ScheduledNumberOfPayments,"",ROW()-ROW(PaymentSchedule[[#Headers],[PMT NO]])),"")</f>
        <v/>
      </c>
      <c r="C328" s="4" t="str">
        <f ca="1">IF(PaymentSchedule[[#This Row],[PMT NO]]&lt;&gt;"",EOMONTH(LoanStartDate,ROW(PaymentSchedule[[#This Row],[PMT NO]])-ROW(PaymentSchedule[[#Headers],[PMT NO]])-2)+DAY(LoanStartDate),"")</f>
        <v/>
      </c>
      <c r="D32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8" s="5" t="str">
        <f ca="1">IF(PaymentSchedule[[#This Row],[PMT NO]]&lt;&gt;"",ScheduledPayment,"")</f>
        <v/>
      </c>
      <c r="F32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8" s="5" t="str">
        <f ca="1">IF(PaymentSchedule[[#This Row],[PMT NO]]&lt;&gt;"",PaymentSchedule[[#This Row],[TOTAL PAYMENT]]-PaymentSchedule[[#This Row],[INTEREST]],"")</f>
        <v/>
      </c>
      <c r="I328" s="5" t="str">
        <f ca="1">IF(PaymentSchedule[[#This Row],[PMT NO]]&lt;&gt;"",PaymentSchedule[[#This Row],[BEGINNING BALANCE]]*(InterestRate/PaymentsPerYear),"")</f>
        <v/>
      </c>
      <c r="J32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8" s="5" t="str">
        <f ca="1">IF(PaymentSchedule[[#This Row],[PMT NO]]&lt;&gt;"",SUM(INDEX(PaymentSchedule[INTEREST],1,1):PaymentSchedule[[#This Row],[INTEREST]]),"")</f>
        <v/>
      </c>
    </row>
    <row r="329" spans="2:11" x14ac:dyDescent="0.2">
      <c r="B329" s="3" t="str">
        <f ca="1">IF(LoanIsGood,IF(ROW()-ROW(PaymentSchedule[[#Headers],[PMT NO]])&gt;ScheduledNumberOfPayments,"",ROW()-ROW(PaymentSchedule[[#Headers],[PMT NO]])),"")</f>
        <v/>
      </c>
      <c r="C329" s="4" t="str">
        <f ca="1">IF(PaymentSchedule[[#This Row],[PMT NO]]&lt;&gt;"",EOMONTH(LoanStartDate,ROW(PaymentSchedule[[#This Row],[PMT NO]])-ROW(PaymentSchedule[[#Headers],[PMT NO]])-2)+DAY(LoanStartDate),"")</f>
        <v/>
      </c>
      <c r="D32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9" s="5" t="str">
        <f ca="1">IF(PaymentSchedule[[#This Row],[PMT NO]]&lt;&gt;"",ScheduledPayment,"")</f>
        <v/>
      </c>
      <c r="F32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9" s="5" t="str">
        <f ca="1">IF(PaymentSchedule[[#This Row],[PMT NO]]&lt;&gt;"",PaymentSchedule[[#This Row],[TOTAL PAYMENT]]-PaymentSchedule[[#This Row],[INTEREST]],"")</f>
        <v/>
      </c>
      <c r="I329" s="5" t="str">
        <f ca="1">IF(PaymentSchedule[[#This Row],[PMT NO]]&lt;&gt;"",PaymentSchedule[[#This Row],[BEGINNING BALANCE]]*(InterestRate/PaymentsPerYear),"")</f>
        <v/>
      </c>
      <c r="J32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9" s="5" t="str">
        <f ca="1">IF(PaymentSchedule[[#This Row],[PMT NO]]&lt;&gt;"",SUM(INDEX(PaymentSchedule[INTEREST],1,1):PaymentSchedule[[#This Row],[INTEREST]]),"")</f>
        <v/>
      </c>
    </row>
    <row r="330" spans="2:11" x14ac:dyDescent="0.2">
      <c r="B330" s="3" t="str">
        <f ca="1">IF(LoanIsGood,IF(ROW()-ROW(PaymentSchedule[[#Headers],[PMT NO]])&gt;ScheduledNumberOfPayments,"",ROW()-ROW(PaymentSchedule[[#Headers],[PMT NO]])),"")</f>
        <v/>
      </c>
      <c r="C330" s="4" t="str">
        <f ca="1">IF(PaymentSchedule[[#This Row],[PMT NO]]&lt;&gt;"",EOMONTH(LoanStartDate,ROW(PaymentSchedule[[#This Row],[PMT NO]])-ROW(PaymentSchedule[[#Headers],[PMT NO]])-2)+DAY(LoanStartDate),"")</f>
        <v/>
      </c>
      <c r="D33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0" s="5" t="str">
        <f ca="1">IF(PaymentSchedule[[#This Row],[PMT NO]]&lt;&gt;"",ScheduledPayment,"")</f>
        <v/>
      </c>
      <c r="F33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0" s="5" t="str">
        <f ca="1">IF(PaymentSchedule[[#This Row],[PMT NO]]&lt;&gt;"",PaymentSchedule[[#This Row],[TOTAL PAYMENT]]-PaymentSchedule[[#This Row],[INTEREST]],"")</f>
        <v/>
      </c>
      <c r="I330" s="5" t="str">
        <f ca="1">IF(PaymentSchedule[[#This Row],[PMT NO]]&lt;&gt;"",PaymentSchedule[[#This Row],[BEGINNING BALANCE]]*(InterestRate/PaymentsPerYear),"")</f>
        <v/>
      </c>
      <c r="J33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0" s="5" t="str">
        <f ca="1">IF(PaymentSchedule[[#This Row],[PMT NO]]&lt;&gt;"",SUM(INDEX(PaymentSchedule[INTEREST],1,1):PaymentSchedule[[#This Row],[INTEREST]]),"")</f>
        <v/>
      </c>
    </row>
    <row r="331" spans="2:11" x14ac:dyDescent="0.2">
      <c r="B331" s="3" t="str">
        <f ca="1">IF(LoanIsGood,IF(ROW()-ROW(PaymentSchedule[[#Headers],[PMT NO]])&gt;ScheduledNumberOfPayments,"",ROW()-ROW(PaymentSchedule[[#Headers],[PMT NO]])),"")</f>
        <v/>
      </c>
      <c r="C331" s="4" t="str">
        <f ca="1">IF(PaymentSchedule[[#This Row],[PMT NO]]&lt;&gt;"",EOMONTH(LoanStartDate,ROW(PaymentSchedule[[#This Row],[PMT NO]])-ROW(PaymentSchedule[[#Headers],[PMT NO]])-2)+DAY(LoanStartDate),"")</f>
        <v/>
      </c>
      <c r="D33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1" s="5" t="str">
        <f ca="1">IF(PaymentSchedule[[#This Row],[PMT NO]]&lt;&gt;"",ScheduledPayment,"")</f>
        <v/>
      </c>
      <c r="F33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1" s="5" t="str">
        <f ca="1">IF(PaymentSchedule[[#This Row],[PMT NO]]&lt;&gt;"",PaymentSchedule[[#This Row],[TOTAL PAYMENT]]-PaymentSchedule[[#This Row],[INTEREST]],"")</f>
        <v/>
      </c>
      <c r="I331" s="5" t="str">
        <f ca="1">IF(PaymentSchedule[[#This Row],[PMT NO]]&lt;&gt;"",PaymentSchedule[[#This Row],[BEGINNING BALANCE]]*(InterestRate/PaymentsPerYear),"")</f>
        <v/>
      </c>
      <c r="J33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1" s="5" t="str">
        <f ca="1">IF(PaymentSchedule[[#This Row],[PMT NO]]&lt;&gt;"",SUM(INDEX(PaymentSchedule[INTEREST],1,1):PaymentSchedule[[#This Row],[INTEREST]]),"")</f>
        <v/>
      </c>
    </row>
    <row r="332" spans="2:11" x14ac:dyDescent="0.2">
      <c r="B332" s="3" t="str">
        <f ca="1">IF(LoanIsGood,IF(ROW()-ROW(PaymentSchedule[[#Headers],[PMT NO]])&gt;ScheduledNumberOfPayments,"",ROW()-ROW(PaymentSchedule[[#Headers],[PMT NO]])),"")</f>
        <v/>
      </c>
      <c r="C332" s="4" t="str">
        <f ca="1">IF(PaymentSchedule[[#This Row],[PMT NO]]&lt;&gt;"",EOMONTH(LoanStartDate,ROW(PaymentSchedule[[#This Row],[PMT NO]])-ROW(PaymentSchedule[[#Headers],[PMT NO]])-2)+DAY(LoanStartDate),"")</f>
        <v/>
      </c>
      <c r="D33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2" s="5" t="str">
        <f ca="1">IF(PaymentSchedule[[#This Row],[PMT NO]]&lt;&gt;"",ScheduledPayment,"")</f>
        <v/>
      </c>
      <c r="F33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2" s="5" t="str">
        <f ca="1">IF(PaymentSchedule[[#This Row],[PMT NO]]&lt;&gt;"",PaymentSchedule[[#This Row],[TOTAL PAYMENT]]-PaymentSchedule[[#This Row],[INTEREST]],"")</f>
        <v/>
      </c>
      <c r="I332" s="5" t="str">
        <f ca="1">IF(PaymentSchedule[[#This Row],[PMT NO]]&lt;&gt;"",PaymentSchedule[[#This Row],[BEGINNING BALANCE]]*(InterestRate/PaymentsPerYear),"")</f>
        <v/>
      </c>
      <c r="J33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2" s="5" t="str">
        <f ca="1">IF(PaymentSchedule[[#This Row],[PMT NO]]&lt;&gt;"",SUM(INDEX(PaymentSchedule[INTEREST],1,1):PaymentSchedule[[#This Row],[INTEREST]]),"")</f>
        <v/>
      </c>
    </row>
    <row r="333" spans="2:11" x14ac:dyDescent="0.2">
      <c r="B333" s="3" t="str">
        <f ca="1">IF(LoanIsGood,IF(ROW()-ROW(PaymentSchedule[[#Headers],[PMT NO]])&gt;ScheduledNumberOfPayments,"",ROW()-ROW(PaymentSchedule[[#Headers],[PMT NO]])),"")</f>
        <v/>
      </c>
      <c r="C333" s="4" t="str">
        <f ca="1">IF(PaymentSchedule[[#This Row],[PMT NO]]&lt;&gt;"",EOMONTH(LoanStartDate,ROW(PaymentSchedule[[#This Row],[PMT NO]])-ROW(PaymentSchedule[[#Headers],[PMT NO]])-2)+DAY(LoanStartDate),"")</f>
        <v/>
      </c>
      <c r="D33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3" s="5" t="str">
        <f ca="1">IF(PaymentSchedule[[#This Row],[PMT NO]]&lt;&gt;"",ScheduledPayment,"")</f>
        <v/>
      </c>
      <c r="F33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3" s="5" t="str">
        <f ca="1">IF(PaymentSchedule[[#This Row],[PMT NO]]&lt;&gt;"",PaymentSchedule[[#This Row],[TOTAL PAYMENT]]-PaymentSchedule[[#This Row],[INTEREST]],"")</f>
        <v/>
      </c>
      <c r="I333" s="5" t="str">
        <f ca="1">IF(PaymentSchedule[[#This Row],[PMT NO]]&lt;&gt;"",PaymentSchedule[[#This Row],[BEGINNING BALANCE]]*(InterestRate/PaymentsPerYear),"")</f>
        <v/>
      </c>
      <c r="J33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3" s="5" t="str">
        <f ca="1">IF(PaymentSchedule[[#This Row],[PMT NO]]&lt;&gt;"",SUM(INDEX(PaymentSchedule[INTEREST],1,1):PaymentSchedule[[#This Row],[INTEREST]]),"")</f>
        <v/>
      </c>
    </row>
    <row r="334" spans="2:11" x14ac:dyDescent="0.2">
      <c r="B334" s="3" t="str">
        <f ca="1">IF(LoanIsGood,IF(ROW()-ROW(PaymentSchedule[[#Headers],[PMT NO]])&gt;ScheduledNumberOfPayments,"",ROW()-ROW(PaymentSchedule[[#Headers],[PMT NO]])),"")</f>
        <v/>
      </c>
      <c r="C334" s="4" t="str">
        <f ca="1">IF(PaymentSchedule[[#This Row],[PMT NO]]&lt;&gt;"",EOMONTH(LoanStartDate,ROW(PaymentSchedule[[#This Row],[PMT NO]])-ROW(PaymentSchedule[[#Headers],[PMT NO]])-2)+DAY(LoanStartDate),"")</f>
        <v/>
      </c>
      <c r="D33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4" s="5" t="str">
        <f ca="1">IF(PaymentSchedule[[#This Row],[PMT NO]]&lt;&gt;"",ScheduledPayment,"")</f>
        <v/>
      </c>
      <c r="F33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4" s="5" t="str">
        <f ca="1">IF(PaymentSchedule[[#This Row],[PMT NO]]&lt;&gt;"",PaymentSchedule[[#This Row],[TOTAL PAYMENT]]-PaymentSchedule[[#This Row],[INTEREST]],"")</f>
        <v/>
      </c>
      <c r="I334" s="5" t="str">
        <f ca="1">IF(PaymentSchedule[[#This Row],[PMT NO]]&lt;&gt;"",PaymentSchedule[[#This Row],[BEGINNING BALANCE]]*(InterestRate/PaymentsPerYear),"")</f>
        <v/>
      </c>
      <c r="J33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4" s="5" t="str">
        <f ca="1">IF(PaymentSchedule[[#This Row],[PMT NO]]&lt;&gt;"",SUM(INDEX(PaymentSchedule[INTEREST],1,1):PaymentSchedule[[#This Row],[INTEREST]]),"")</f>
        <v/>
      </c>
    </row>
    <row r="335" spans="2:11" x14ac:dyDescent="0.2">
      <c r="B335" s="3" t="str">
        <f ca="1">IF(LoanIsGood,IF(ROW()-ROW(PaymentSchedule[[#Headers],[PMT NO]])&gt;ScheduledNumberOfPayments,"",ROW()-ROW(PaymentSchedule[[#Headers],[PMT NO]])),"")</f>
        <v/>
      </c>
      <c r="C335" s="4" t="str">
        <f ca="1">IF(PaymentSchedule[[#This Row],[PMT NO]]&lt;&gt;"",EOMONTH(LoanStartDate,ROW(PaymentSchedule[[#This Row],[PMT NO]])-ROW(PaymentSchedule[[#Headers],[PMT NO]])-2)+DAY(LoanStartDate),"")</f>
        <v/>
      </c>
      <c r="D33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5" s="5" t="str">
        <f ca="1">IF(PaymentSchedule[[#This Row],[PMT NO]]&lt;&gt;"",ScheduledPayment,"")</f>
        <v/>
      </c>
      <c r="F33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5" s="5" t="str">
        <f ca="1">IF(PaymentSchedule[[#This Row],[PMT NO]]&lt;&gt;"",PaymentSchedule[[#This Row],[TOTAL PAYMENT]]-PaymentSchedule[[#This Row],[INTEREST]],"")</f>
        <v/>
      </c>
      <c r="I335" s="5" t="str">
        <f ca="1">IF(PaymentSchedule[[#This Row],[PMT NO]]&lt;&gt;"",PaymentSchedule[[#This Row],[BEGINNING BALANCE]]*(InterestRate/PaymentsPerYear),"")</f>
        <v/>
      </c>
      <c r="J33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5" s="5" t="str">
        <f ca="1">IF(PaymentSchedule[[#This Row],[PMT NO]]&lt;&gt;"",SUM(INDEX(PaymentSchedule[INTEREST],1,1):PaymentSchedule[[#This Row],[INTEREST]]),"")</f>
        <v/>
      </c>
    </row>
    <row r="336" spans="2:11" x14ac:dyDescent="0.2">
      <c r="B336" s="3" t="str">
        <f ca="1">IF(LoanIsGood,IF(ROW()-ROW(PaymentSchedule[[#Headers],[PMT NO]])&gt;ScheduledNumberOfPayments,"",ROW()-ROW(PaymentSchedule[[#Headers],[PMT NO]])),"")</f>
        <v/>
      </c>
      <c r="C336" s="4" t="str">
        <f ca="1">IF(PaymentSchedule[[#This Row],[PMT NO]]&lt;&gt;"",EOMONTH(LoanStartDate,ROW(PaymentSchedule[[#This Row],[PMT NO]])-ROW(PaymentSchedule[[#Headers],[PMT NO]])-2)+DAY(LoanStartDate),"")</f>
        <v/>
      </c>
      <c r="D33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6" s="5" t="str">
        <f ca="1">IF(PaymentSchedule[[#This Row],[PMT NO]]&lt;&gt;"",ScheduledPayment,"")</f>
        <v/>
      </c>
      <c r="F33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6" s="5" t="str">
        <f ca="1">IF(PaymentSchedule[[#This Row],[PMT NO]]&lt;&gt;"",PaymentSchedule[[#This Row],[TOTAL PAYMENT]]-PaymentSchedule[[#This Row],[INTEREST]],"")</f>
        <v/>
      </c>
      <c r="I336" s="5" t="str">
        <f ca="1">IF(PaymentSchedule[[#This Row],[PMT NO]]&lt;&gt;"",PaymentSchedule[[#This Row],[BEGINNING BALANCE]]*(InterestRate/PaymentsPerYear),"")</f>
        <v/>
      </c>
      <c r="J33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6" s="5" t="str">
        <f ca="1">IF(PaymentSchedule[[#This Row],[PMT NO]]&lt;&gt;"",SUM(INDEX(PaymentSchedule[INTEREST],1,1):PaymentSchedule[[#This Row],[INTEREST]]),"")</f>
        <v/>
      </c>
    </row>
    <row r="337" spans="2:11" x14ac:dyDescent="0.2">
      <c r="B337" s="3" t="str">
        <f ca="1">IF(LoanIsGood,IF(ROW()-ROW(PaymentSchedule[[#Headers],[PMT NO]])&gt;ScheduledNumberOfPayments,"",ROW()-ROW(PaymentSchedule[[#Headers],[PMT NO]])),"")</f>
        <v/>
      </c>
      <c r="C337" s="4" t="str">
        <f ca="1">IF(PaymentSchedule[[#This Row],[PMT NO]]&lt;&gt;"",EOMONTH(LoanStartDate,ROW(PaymentSchedule[[#This Row],[PMT NO]])-ROW(PaymentSchedule[[#Headers],[PMT NO]])-2)+DAY(LoanStartDate),"")</f>
        <v/>
      </c>
      <c r="D33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7" s="5" t="str">
        <f ca="1">IF(PaymentSchedule[[#This Row],[PMT NO]]&lt;&gt;"",ScheduledPayment,"")</f>
        <v/>
      </c>
      <c r="F33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7" s="5" t="str">
        <f ca="1">IF(PaymentSchedule[[#This Row],[PMT NO]]&lt;&gt;"",PaymentSchedule[[#This Row],[TOTAL PAYMENT]]-PaymentSchedule[[#This Row],[INTEREST]],"")</f>
        <v/>
      </c>
      <c r="I337" s="5" t="str">
        <f ca="1">IF(PaymentSchedule[[#This Row],[PMT NO]]&lt;&gt;"",PaymentSchedule[[#This Row],[BEGINNING BALANCE]]*(InterestRate/PaymentsPerYear),"")</f>
        <v/>
      </c>
      <c r="J33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7" s="5" t="str">
        <f ca="1">IF(PaymentSchedule[[#This Row],[PMT NO]]&lt;&gt;"",SUM(INDEX(PaymentSchedule[INTEREST],1,1):PaymentSchedule[[#This Row],[INTEREST]]),"")</f>
        <v/>
      </c>
    </row>
    <row r="338" spans="2:11" x14ac:dyDescent="0.2">
      <c r="B338" s="3" t="str">
        <f ca="1">IF(LoanIsGood,IF(ROW()-ROW(PaymentSchedule[[#Headers],[PMT NO]])&gt;ScheduledNumberOfPayments,"",ROW()-ROW(PaymentSchedule[[#Headers],[PMT NO]])),"")</f>
        <v/>
      </c>
      <c r="C338" s="4" t="str">
        <f ca="1">IF(PaymentSchedule[[#This Row],[PMT NO]]&lt;&gt;"",EOMONTH(LoanStartDate,ROW(PaymentSchedule[[#This Row],[PMT NO]])-ROW(PaymentSchedule[[#Headers],[PMT NO]])-2)+DAY(LoanStartDate),"")</f>
        <v/>
      </c>
      <c r="D33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8" s="5" t="str">
        <f ca="1">IF(PaymentSchedule[[#This Row],[PMT NO]]&lt;&gt;"",ScheduledPayment,"")</f>
        <v/>
      </c>
      <c r="F33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8" s="5" t="str">
        <f ca="1">IF(PaymentSchedule[[#This Row],[PMT NO]]&lt;&gt;"",PaymentSchedule[[#This Row],[TOTAL PAYMENT]]-PaymentSchedule[[#This Row],[INTEREST]],"")</f>
        <v/>
      </c>
      <c r="I338" s="5" t="str">
        <f ca="1">IF(PaymentSchedule[[#This Row],[PMT NO]]&lt;&gt;"",PaymentSchedule[[#This Row],[BEGINNING BALANCE]]*(InterestRate/PaymentsPerYear),"")</f>
        <v/>
      </c>
      <c r="J33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8" s="5" t="str">
        <f ca="1">IF(PaymentSchedule[[#This Row],[PMT NO]]&lt;&gt;"",SUM(INDEX(PaymentSchedule[INTEREST],1,1):PaymentSchedule[[#This Row],[INTEREST]]),"")</f>
        <v/>
      </c>
    </row>
    <row r="339" spans="2:11" x14ac:dyDescent="0.2">
      <c r="B339" s="3" t="str">
        <f ca="1">IF(LoanIsGood,IF(ROW()-ROW(PaymentSchedule[[#Headers],[PMT NO]])&gt;ScheduledNumberOfPayments,"",ROW()-ROW(PaymentSchedule[[#Headers],[PMT NO]])),"")</f>
        <v/>
      </c>
      <c r="C339" s="4" t="str">
        <f ca="1">IF(PaymentSchedule[[#This Row],[PMT NO]]&lt;&gt;"",EOMONTH(LoanStartDate,ROW(PaymentSchedule[[#This Row],[PMT NO]])-ROW(PaymentSchedule[[#Headers],[PMT NO]])-2)+DAY(LoanStartDate),"")</f>
        <v/>
      </c>
      <c r="D33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9" s="5" t="str">
        <f ca="1">IF(PaymentSchedule[[#This Row],[PMT NO]]&lt;&gt;"",ScheduledPayment,"")</f>
        <v/>
      </c>
      <c r="F33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9" s="5" t="str">
        <f ca="1">IF(PaymentSchedule[[#This Row],[PMT NO]]&lt;&gt;"",PaymentSchedule[[#This Row],[TOTAL PAYMENT]]-PaymentSchedule[[#This Row],[INTEREST]],"")</f>
        <v/>
      </c>
      <c r="I339" s="5" t="str">
        <f ca="1">IF(PaymentSchedule[[#This Row],[PMT NO]]&lt;&gt;"",PaymentSchedule[[#This Row],[BEGINNING BALANCE]]*(InterestRate/PaymentsPerYear),"")</f>
        <v/>
      </c>
      <c r="J33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9" s="5" t="str">
        <f ca="1">IF(PaymentSchedule[[#This Row],[PMT NO]]&lt;&gt;"",SUM(INDEX(PaymentSchedule[INTEREST],1,1):PaymentSchedule[[#This Row],[INTEREST]]),"")</f>
        <v/>
      </c>
    </row>
    <row r="340" spans="2:11" x14ac:dyDescent="0.2">
      <c r="B340" s="3" t="str">
        <f ca="1">IF(LoanIsGood,IF(ROW()-ROW(PaymentSchedule[[#Headers],[PMT NO]])&gt;ScheduledNumberOfPayments,"",ROW()-ROW(PaymentSchedule[[#Headers],[PMT NO]])),"")</f>
        <v/>
      </c>
      <c r="C340" s="4" t="str">
        <f ca="1">IF(PaymentSchedule[[#This Row],[PMT NO]]&lt;&gt;"",EOMONTH(LoanStartDate,ROW(PaymentSchedule[[#This Row],[PMT NO]])-ROW(PaymentSchedule[[#Headers],[PMT NO]])-2)+DAY(LoanStartDate),"")</f>
        <v/>
      </c>
      <c r="D34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0" s="5" t="str">
        <f ca="1">IF(PaymentSchedule[[#This Row],[PMT NO]]&lt;&gt;"",ScheduledPayment,"")</f>
        <v/>
      </c>
      <c r="F34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0" s="5" t="str">
        <f ca="1">IF(PaymentSchedule[[#This Row],[PMT NO]]&lt;&gt;"",PaymentSchedule[[#This Row],[TOTAL PAYMENT]]-PaymentSchedule[[#This Row],[INTEREST]],"")</f>
        <v/>
      </c>
      <c r="I340" s="5" t="str">
        <f ca="1">IF(PaymentSchedule[[#This Row],[PMT NO]]&lt;&gt;"",PaymentSchedule[[#This Row],[BEGINNING BALANCE]]*(InterestRate/PaymentsPerYear),"")</f>
        <v/>
      </c>
      <c r="J34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0" s="5" t="str">
        <f ca="1">IF(PaymentSchedule[[#This Row],[PMT NO]]&lt;&gt;"",SUM(INDEX(PaymentSchedule[INTEREST],1,1):PaymentSchedule[[#This Row],[INTEREST]]),"")</f>
        <v/>
      </c>
    </row>
    <row r="341" spans="2:11" x14ac:dyDescent="0.2">
      <c r="B341" s="3" t="str">
        <f ca="1">IF(LoanIsGood,IF(ROW()-ROW(PaymentSchedule[[#Headers],[PMT NO]])&gt;ScheduledNumberOfPayments,"",ROW()-ROW(PaymentSchedule[[#Headers],[PMT NO]])),"")</f>
        <v/>
      </c>
      <c r="C341" s="4" t="str">
        <f ca="1">IF(PaymentSchedule[[#This Row],[PMT NO]]&lt;&gt;"",EOMONTH(LoanStartDate,ROW(PaymentSchedule[[#This Row],[PMT NO]])-ROW(PaymentSchedule[[#Headers],[PMT NO]])-2)+DAY(LoanStartDate),"")</f>
        <v/>
      </c>
      <c r="D34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1" s="5" t="str">
        <f ca="1">IF(PaymentSchedule[[#This Row],[PMT NO]]&lt;&gt;"",ScheduledPayment,"")</f>
        <v/>
      </c>
      <c r="F34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1" s="5" t="str">
        <f ca="1">IF(PaymentSchedule[[#This Row],[PMT NO]]&lt;&gt;"",PaymentSchedule[[#This Row],[TOTAL PAYMENT]]-PaymentSchedule[[#This Row],[INTEREST]],"")</f>
        <v/>
      </c>
      <c r="I341" s="5" t="str">
        <f ca="1">IF(PaymentSchedule[[#This Row],[PMT NO]]&lt;&gt;"",PaymentSchedule[[#This Row],[BEGINNING BALANCE]]*(InterestRate/PaymentsPerYear),"")</f>
        <v/>
      </c>
      <c r="J34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1" s="5" t="str">
        <f ca="1">IF(PaymentSchedule[[#This Row],[PMT NO]]&lt;&gt;"",SUM(INDEX(PaymentSchedule[INTEREST],1,1):PaymentSchedule[[#This Row],[INTEREST]]),"")</f>
        <v/>
      </c>
    </row>
    <row r="342" spans="2:11" x14ac:dyDescent="0.2">
      <c r="B342" s="3" t="str">
        <f ca="1">IF(LoanIsGood,IF(ROW()-ROW(PaymentSchedule[[#Headers],[PMT NO]])&gt;ScheduledNumberOfPayments,"",ROW()-ROW(PaymentSchedule[[#Headers],[PMT NO]])),"")</f>
        <v/>
      </c>
      <c r="C342" s="4" t="str">
        <f ca="1">IF(PaymentSchedule[[#This Row],[PMT NO]]&lt;&gt;"",EOMONTH(LoanStartDate,ROW(PaymentSchedule[[#This Row],[PMT NO]])-ROW(PaymentSchedule[[#Headers],[PMT NO]])-2)+DAY(LoanStartDate),"")</f>
        <v/>
      </c>
      <c r="D34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2" s="5" t="str">
        <f ca="1">IF(PaymentSchedule[[#This Row],[PMT NO]]&lt;&gt;"",ScheduledPayment,"")</f>
        <v/>
      </c>
      <c r="F34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2" s="5" t="str">
        <f ca="1">IF(PaymentSchedule[[#This Row],[PMT NO]]&lt;&gt;"",PaymentSchedule[[#This Row],[TOTAL PAYMENT]]-PaymentSchedule[[#This Row],[INTEREST]],"")</f>
        <v/>
      </c>
      <c r="I342" s="5" t="str">
        <f ca="1">IF(PaymentSchedule[[#This Row],[PMT NO]]&lt;&gt;"",PaymentSchedule[[#This Row],[BEGINNING BALANCE]]*(InterestRate/PaymentsPerYear),"")</f>
        <v/>
      </c>
      <c r="J34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2" s="5" t="str">
        <f ca="1">IF(PaymentSchedule[[#This Row],[PMT NO]]&lt;&gt;"",SUM(INDEX(PaymentSchedule[INTEREST],1,1):PaymentSchedule[[#This Row],[INTEREST]]),"")</f>
        <v/>
      </c>
    </row>
    <row r="343" spans="2:11" x14ac:dyDescent="0.2">
      <c r="B343" s="3" t="str">
        <f ca="1">IF(LoanIsGood,IF(ROW()-ROW(PaymentSchedule[[#Headers],[PMT NO]])&gt;ScheduledNumberOfPayments,"",ROW()-ROW(PaymentSchedule[[#Headers],[PMT NO]])),"")</f>
        <v/>
      </c>
      <c r="C343" s="4" t="str">
        <f ca="1">IF(PaymentSchedule[[#This Row],[PMT NO]]&lt;&gt;"",EOMONTH(LoanStartDate,ROW(PaymentSchedule[[#This Row],[PMT NO]])-ROW(PaymentSchedule[[#Headers],[PMT NO]])-2)+DAY(LoanStartDate),"")</f>
        <v/>
      </c>
      <c r="D34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3" s="5" t="str">
        <f ca="1">IF(PaymentSchedule[[#This Row],[PMT NO]]&lt;&gt;"",ScheduledPayment,"")</f>
        <v/>
      </c>
      <c r="F34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3" s="5" t="str">
        <f ca="1">IF(PaymentSchedule[[#This Row],[PMT NO]]&lt;&gt;"",PaymentSchedule[[#This Row],[TOTAL PAYMENT]]-PaymentSchedule[[#This Row],[INTEREST]],"")</f>
        <v/>
      </c>
      <c r="I343" s="5" t="str">
        <f ca="1">IF(PaymentSchedule[[#This Row],[PMT NO]]&lt;&gt;"",PaymentSchedule[[#This Row],[BEGINNING BALANCE]]*(InterestRate/PaymentsPerYear),"")</f>
        <v/>
      </c>
      <c r="J34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3" s="5" t="str">
        <f ca="1">IF(PaymentSchedule[[#This Row],[PMT NO]]&lt;&gt;"",SUM(INDEX(PaymentSchedule[INTEREST],1,1):PaymentSchedule[[#This Row],[INTEREST]]),"")</f>
        <v/>
      </c>
    </row>
    <row r="344" spans="2:11" x14ac:dyDescent="0.2">
      <c r="B344" s="3" t="str">
        <f ca="1">IF(LoanIsGood,IF(ROW()-ROW(PaymentSchedule[[#Headers],[PMT NO]])&gt;ScheduledNumberOfPayments,"",ROW()-ROW(PaymentSchedule[[#Headers],[PMT NO]])),"")</f>
        <v/>
      </c>
      <c r="C344" s="4" t="str">
        <f ca="1">IF(PaymentSchedule[[#This Row],[PMT NO]]&lt;&gt;"",EOMONTH(LoanStartDate,ROW(PaymentSchedule[[#This Row],[PMT NO]])-ROW(PaymentSchedule[[#Headers],[PMT NO]])-2)+DAY(LoanStartDate),"")</f>
        <v/>
      </c>
      <c r="D34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4" s="5" t="str">
        <f ca="1">IF(PaymentSchedule[[#This Row],[PMT NO]]&lt;&gt;"",ScheduledPayment,"")</f>
        <v/>
      </c>
      <c r="F34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4" s="5" t="str">
        <f ca="1">IF(PaymentSchedule[[#This Row],[PMT NO]]&lt;&gt;"",PaymentSchedule[[#This Row],[TOTAL PAYMENT]]-PaymentSchedule[[#This Row],[INTEREST]],"")</f>
        <v/>
      </c>
      <c r="I344" s="5" t="str">
        <f ca="1">IF(PaymentSchedule[[#This Row],[PMT NO]]&lt;&gt;"",PaymentSchedule[[#This Row],[BEGINNING BALANCE]]*(InterestRate/PaymentsPerYear),"")</f>
        <v/>
      </c>
      <c r="J34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4" s="5" t="str">
        <f ca="1">IF(PaymentSchedule[[#This Row],[PMT NO]]&lt;&gt;"",SUM(INDEX(PaymentSchedule[INTEREST],1,1):PaymentSchedule[[#This Row],[INTEREST]]),"")</f>
        <v/>
      </c>
    </row>
    <row r="345" spans="2:11" x14ac:dyDescent="0.2">
      <c r="B345" s="3" t="str">
        <f ca="1">IF(LoanIsGood,IF(ROW()-ROW(PaymentSchedule[[#Headers],[PMT NO]])&gt;ScheduledNumberOfPayments,"",ROW()-ROW(PaymentSchedule[[#Headers],[PMT NO]])),"")</f>
        <v/>
      </c>
      <c r="C345" s="4" t="str">
        <f ca="1">IF(PaymentSchedule[[#This Row],[PMT NO]]&lt;&gt;"",EOMONTH(LoanStartDate,ROW(PaymentSchedule[[#This Row],[PMT NO]])-ROW(PaymentSchedule[[#Headers],[PMT NO]])-2)+DAY(LoanStartDate),"")</f>
        <v/>
      </c>
      <c r="D34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5" s="5" t="str">
        <f ca="1">IF(PaymentSchedule[[#This Row],[PMT NO]]&lt;&gt;"",ScheduledPayment,"")</f>
        <v/>
      </c>
      <c r="F34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5" s="5" t="str">
        <f ca="1">IF(PaymentSchedule[[#This Row],[PMT NO]]&lt;&gt;"",PaymentSchedule[[#This Row],[TOTAL PAYMENT]]-PaymentSchedule[[#This Row],[INTEREST]],"")</f>
        <v/>
      </c>
      <c r="I345" s="5" t="str">
        <f ca="1">IF(PaymentSchedule[[#This Row],[PMT NO]]&lt;&gt;"",PaymentSchedule[[#This Row],[BEGINNING BALANCE]]*(InterestRate/PaymentsPerYear),"")</f>
        <v/>
      </c>
      <c r="J34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5" s="5" t="str">
        <f ca="1">IF(PaymentSchedule[[#This Row],[PMT NO]]&lt;&gt;"",SUM(INDEX(PaymentSchedule[INTEREST],1,1):PaymentSchedule[[#This Row],[INTEREST]]),"")</f>
        <v/>
      </c>
    </row>
    <row r="346" spans="2:11" x14ac:dyDescent="0.2">
      <c r="B346" s="3" t="str">
        <f ca="1">IF(LoanIsGood,IF(ROW()-ROW(PaymentSchedule[[#Headers],[PMT NO]])&gt;ScheduledNumberOfPayments,"",ROW()-ROW(PaymentSchedule[[#Headers],[PMT NO]])),"")</f>
        <v/>
      </c>
      <c r="C346" s="4" t="str">
        <f ca="1">IF(PaymentSchedule[[#This Row],[PMT NO]]&lt;&gt;"",EOMONTH(LoanStartDate,ROW(PaymentSchedule[[#This Row],[PMT NO]])-ROW(PaymentSchedule[[#Headers],[PMT NO]])-2)+DAY(LoanStartDate),"")</f>
        <v/>
      </c>
      <c r="D34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6" s="5" t="str">
        <f ca="1">IF(PaymentSchedule[[#This Row],[PMT NO]]&lt;&gt;"",ScheduledPayment,"")</f>
        <v/>
      </c>
      <c r="F34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6" s="5" t="str">
        <f ca="1">IF(PaymentSchedule[[#This Row],[PMT NO]]&lt;&gt;"",PaymentSchedule[[#This Row],[TOTAL PAYMENT]]-PaymentSchedule[[#This Row],[INTEREST]],"")</f>
        <v/>
      </c>
      <c r="I346" s="5" t="str">
        <f ca="1">IF(PaymentSchedule[[#This Row],[PMT NO]]&lt;&gt;"",PaymentSchedule[[#This Row],[BEGINNING BALANCE]]*(InterestRate/PaymentsPerYear),"")</f>
        <v/>
      </c>
      <c r="J34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6" s="5" t="str">
        <f ca="1">IF(PaymentSchedule[[#This Row],[PMT NO]]&lt;&gt;"",SUM(INDEX(PaymentSchedule[INTEREST],1,1):PaymentSchedule[[#This Row],[INTEREST]]),"")</f>
        <v/>
      </c>
    </row>
    <row r="347" spans="2:11" x14ac:dyDescent="0.2">
      <c r="B347" s="3" t="str">
        <f ca="1">IF(LoanIsGood,IF(ROW()-ROW(PaymentSchedule[[#Headers],[PMT NO]])&gt;ScheduledNumberOfPayments,"",ROW()-ROW(PaymentSchedule[[#Headers],[PMT NO]])),"")</f>
        <v/>
      </c>
      <c r="C347" s="4" t="str">
        <f ca="1">IF(PaymentSchedule[[#This Row],[PMT NO]]&lt;&gt;"",EOMONTH(LoanStartDate,ROW(PaymentSchedule[[#This Row],[PMT NO]])-ROW(PaymentSchedule[[#Headers],[PMT NO]])-2)+DAY(LoanStartDate),"")</f>
        <v/>
      </c>
      <c r="D34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7" s="5" t="str">
        <f ca="1">IF(PaymentSchedule[[#This Row],[PMT NO]]&lt;&gt;"",ScheduledPayment,"")</f>
        <v/>
      </c>
      <c r="F34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7" s="5" t="str">
        <f ca="1">IF(PaymentSchedule[[#This Row],[PMT NO]]&lt;&gt;"",PaymentSchedule[[#This Row],[TOTAL PAYMENT]]-PaymentSchedule[[#This Row],[INTEREST]],"")</f>
        <v/>
      </c>
      <c r="I347" s="5" t="str">
        <f ca="1">IF(PaymentSchedule[[#This Row],[PMT NO]]&lt;&gt;"",PaymentSchedule[[#This Row],[BEGINNING BALANCE]]*(InterestRate/PaymentsPerYear),"")</f>
        <v/>
      </c>
      <c r="J34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7" s="5" t="str">
        <f ca="1">IF(PaymentSchedule[[#This Row],[PMT NO]]&lt;&gt;"",SUM(INDEX(PaymentSchedule[INTEREST],1,1):PaymentSchedule[[#This Row],[INTEREST]]),"")</f>
        <v/>
      </c>
    </row>
    <row r="348" spans="2:11" x14ac:dyDescent="0.2">
      <c r="B348" s="3" t="str">
        <f ca="1">IF(LoanIsGood,IF(ROW()-ROW(PaymentSchedule[[#Headers],[PMT NO]])&gt;ScheduledNumberOfPayments,"",ROW()-ROW(PaymentSchedule[[#Headers],[PMT NO]])),"")</f>
        <v/>
      </c>
      <c r="C348" s="4" t="str">
        <f ca="1">IF(PaymentSchedule[[#This Row],[PMT NO]]&lt;&gt;"",EOMONTH(LoanStartDate,ROW(PaymentSchedule[[#This Row],[PMT NO]])-ROW(PaymentSchedule[[#Headers],[PMT NO]])-2)+DAY(LoanStartDate),"")</f>
        <v/>
      </c>
      <c r="D34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8" s="5" t="str">
        <f ca="1">IF(PaymentSchedule[[#This Row],[PMT NO]]&lt;&gt;"",ScheduledPayment,"")</f>
        <v/>
      </c>
      <c r="F34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8" s="5" t="str">
        <f ca="1">IF(PaymentSchedule[[#This Row],[PMT NO]]&lt;&gt;"",PaymentSchedule[[#This Row],[TOTAL PAYMENT]]-PaymentSchedule[[#This Row],[INTEREST]],"")</f>
        <v/>
      </c>
      <c r="I348" s="5" t="str">
        <f ca="1">IF(PaymentSchedule[[#This Row],[PMT NO]]&lt;&gt;"",PaymentSchedule[[#This Row],[BEGINNING BALANCE]]*(InterestRate/PaymentsPerYear),"")</f>
        <v/>
      </c>
      <c r="J34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8" s="5" t="str">
        <f ca="1">IF(PaymentSchedule[[#This Row],[PMT NO]]&lt;&gt;"",SUM(INDEX(PaymentSchedule[INTEREST],1,1):PaymentSchedule[[#This Row],[INTEREST]]),"")</f>
        <v/>
      </c>
    </row>
    <row r="349" spans="2:11" x14ac:dyDescent="0.2">
      <c r="B349" s="3" t="str">
        <f ca="1">IF(LoanIsGood,IF(ROW()-ROW(PaymentSchedule[[#Headers],[PMT NO]])&gt;ScheduledNumberOfPayments,"",ROW()-ROW(PaymentSchedule[[#Headers],[PMT NO]])),"")</f>
        <v/>
      </c>
      <c r="C349" s="4" t="str">
        <f ca="1">IF(PaymentSchedule[[#This Row],[PMT NO]]&lt;&gt;"",EOMONTH(LoanStartDate,ROW(PaymentSchedule[[#This Row],[PMT NO]])-ROW(PaymentSchedule[[#Headers],[PMT NO]])-2)+DAY(LoanStartDate),"")</f>
        <v/>
      </c>
      <c r="D34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9" s="5" t="str">
        <f ca="1">IF(PaymentSchedule[[#This Row],[PMT NO]]&lt;&gt;"",ScheduledPayment,"")</f>
        <v/>
      </c>
      <c r="F34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9" s="5" t="str">
        <f ca="1">IF(PaymentSchedule[[#This Row],[PMT NO]]&lt;&gt;"",PaymentSchedule[[#This Row],[TOTAL PAYMENT]]-PaymentSchedule[[#This Row],[INTEREST]],"")</f>
        <v/>
      </c>
      <c r="I349" s="5" t="str">
        <f ca="1">IF(PaymentSchedule[[#This Row],[PMT NO]]&lt;&gt;"",PaymentSchedule[[#This Row],[BEGINNING BALANCE]]*(InterestRate/PaymentsPerYear),"")</f>
        <v/>
      </c>
      <c r="J34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9" s="5" t="str">
        <f ca="1">IF(PaymentSchedule[[#This Row],[PMT NO]]&lt;&gt;"",SUM(INDEX(PaymentSchedule[INTEREST],1,1):PaymentSchedule[[#This Row],[INTEREST]]),"")</f>
        <v/>
      </c>
    </row>
    <row r="350" spans="2:11" x14ac:dyDescent="0.2">
      <c r="B350" s="3" t="str">
        <f ca="1">IF(LoanIsGood,IF(ROW()-ROW(PaymentSchedule[[#Headers],[PMT NO]])&gt;ScheduledNumberOfPayments,"",ROW()-ROW(PaymentSchedule[[#Headers],[PMT NO]])),"")</f>
        <v/>
      </c>
      <c r="C350" s="4" t="str">
        <f ca="1">IF(PaymentSchedule[[#This Row],[PMT NO]]&lt;&gt;"",EOMONTH(LoanStartDate,ROW(PaymentSchedule[[#This Row],[PMT NO]])-ROW(PaymentSchedule[[#Headers],[PMT NO]])-2)+DAY(LoanStartDate),"")</f>
        <v/>
      </c>
      <c r="D35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0" s="5" t="str">
        <f ca="1">IF(PaymentSchedule[[#This Row],[PMT NO]]&lt;&gt;"",ScheduledPayment,"")</f>
        <v/>
      </c>
      <c r="F35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0" s="5" t="str">
        <f ca="1">IF(PaymentSchedule[[#This Row],[PMT NO]]&lt;&gt;"",PaymentSchedule[[#This Row],[TOTAL PAYMENT]]-PaymentSchedule[[#This Row],[INTEREST]],"")</f>
        <v/>
      </c>
      <c r="I350" s="5" t="str">
        <f ca="1">IF(PaymentSchedule[[#This Row],[PMT NO]]&lt;&gt;"",PaymentSchedule[[#This Row],[BEGINNING BALANCE]]*(InterestRate/PaymentsPerYear),"")</f>
        <v/>
      </c>
      <c r="J35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0" s="5" t="str">
        <f ca="1">IF(PaymentSchedule[[#This Row],[PMT NO]]&lt;&gt;"",SUM(INDEX(PaymentSchedule[INTEREST],1,1):PaymentSchedule[[#This Row],[INTEREST]]),"")</f>
        <v/>
      </c>
    </row>
    <row r="351" spans="2:11" x14ac:dyDescent="0.2">
      <c r="B351" s="3" t="str">
        <f ca="1">IF(LoanIsGood,IF(ROW()-ROW(PaymentSchedule[[#Headers],[PMT NO]])&gt;ScheduledNumberOfPayments,"",ROW()-ROW(PaymentSchedule[[#Headers],[PMT NO]])),"")</f>
        <v/>
      </c>
      <c r="C351" s="4" t="str">
        <f ca="1">IF(PaymentSchedule[[#This Row],[PMT NO]]&lt;&gt;"",EOMONTH(LoanStartDate,ROW(PaymentSchedule[[#This Row],[PMT NO]])-ROW(PaymentSchedule[[#Headers],[PMT NO]])-2)+DAY(LoanStartDate),"")</f>
        <v/>
      </c>
      <c r="D35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1" s="5" t="str">
        <f ca="1">IF(PaymentSchedule[[#This Row],[PMT NO]]&lt;&gt;"",ScheduledPayment,"")</f>
        <v/>
      </c>
      <c r="F35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1" s="5" t="str">
        <f ca="1">IF(PaymentSchedule[[#This Row],[PMT NO]]&lt;&gt;"",PaymentSchedule[[#This Row],[TOTAL PAYMENT]]-PaymentSchedule[[#This Row],[INTEREST]],"")</f>
        <v/>
      </c>
      <c r="I351" s="5" t="str">
        <f ca="1">IF(PaymentSchedule[[#This Row],[PMT NO]]&lt;&gt;"",PaymentSchedule[[#This Row],[BEGINNING BALANCE]]*(InterestRate/PaymentsPerYear),"")</f>
        <v/>
      </c>
      <c r="J35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1" s="5" t="str">
        <f ca="1">IF(PaymentSchedule[[#This Row],[PMT NO]]&lt;&gt;"",SUM(INDEX(PaymentSchedule[INTEREST],1,1):PaymentSchedule[[#This Row],[INTEREST]]),"")</f>
        <v/>
      </c>
    </row>
    <row r="352" spans="2:11" x14ac:dyDescent="0.2">
      <c r="B352" s="3" t="str">
        <f ca="1">IF(LoanIsGood,IF(ROW()-ROW(PaymentSchedule[[#Headers],[PMT NO]])&gt;ScheduledNumberOfPayments,"",ROW()-ROW(PaymentSchedule[[#Headers],[PMT NO]])),"")</f>
        <v/>
      </c>
      <c r="C352" s="4" t="str">
        <f ca="1">IF(PaymentSchedule[[#This Row],[PMT NO]]&lt;&gt;"",EOMONTH(LoanStartDate,ROW(PaymentSchedule[[#This Row],[PMT NO]])-ROW(PaymentSchedule[[#Headers],[PMT NO]])-2)+DAY(LoanStartDate),"")</f>
        <v/>
      </c>
      <c r="D35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2" s="5" t="str">
        <f ca="1">IF(PaymentSchedule[[#This Row],[PMT NO]]&lt;&gt;"",ScheduledPayment,"")</f>
        <v/>
      </c>
      <c r="F35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2" s="5" t="str">
        <f ca="1">IF(PaymentSchedule[[#This Row],[PMT NO]]&lt;&gt;"",PaymentSchedule[[#This Row],[TOTAL PAYMENT]]-PaymentSchedule[[#This Row],[INTEREST]],"")</f>
        <v/>
      </c>
      <c r="I352" s="5" t="str">
        <f ca="1">IF(PaymentSchedule[[#This Row],[PMT NO]]&lt;&gt;"",PaymentSchedule[[#This Row],[BEGINNING BALANCE]]*(InterestRate/PaymentsPerYear),"")</f>
        <v/>
      </c>
      <c r="J35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2" s="5" t="str">
        <f ca="1">IF(PaymentSchedule[[#This Row],[PMT NO]]&lt;&gt;"",SUM(INDEX(PaymentSchedule[INTEREST],1,1):PaymentSchedule[[#This Row],[INTEREST]]),"")</f>
        <v/>
      </c>
    </row>
    <row r="353" spans="2:11" x14ac:dyDescent="0.2">
      <c r="B353" s="3" t="str">
        <f ca="1">IF(LoanIsGood,IF(ROW()-ROW(PaymentSchedule[[#Headers],[PMT NO]])&gt;ScheduledNumberOfPayments,"",ROW()-ROW(PaymentSchedule[[#Headers],[PMT NO]])),"")</f>
        <v/>
      </c>
      <c r="C353" s="4" t="str">
        <f ca="1">IF(PaymentSchedule[[#This Row],[PMT NO]]&lt;&gt;"",EOMONTH(LoanStartDate,ROW(PaymentSchedule[[#This Row],[PMT NO]])-ROW(PaymentSchedule[[#Headers],[PMT NO]])-2)+DAY(LoanStartDate),"")</f>
        <v/>
      </c>
      <c r="D35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3" s="5" t="str">
        <f ca="1">IF(PaymentSchedule[[#This Row],[PMT NO]]&lt;&gt;"",ScheduledPayment,"")</f>
        <v/>
      </c>
      <c r="F35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3" s="5" t="str">
        <f ca="1">IF(PaymentSchedule[[#This Row],[PMT NO]]&lt;&gt;"",PaymentSchedule[[#This Row],[TOTAL PAYMENT]]-PaymentSchedule[[#This Row],[INTEREST]],"")</f>
        <v/>
      </c>
      <c r="I353" s="5" t="str">
        <f ca="1">IF(PaymentSchedule[[#This Row],[PMT NO]]&lt;&gt;"",PaymentSchedule[[#This Row],[BEGINNING BALANCE]]*(InterestRate/PaymentsPerYear),"")</f>
        <v/>
      </c>
      <c r="J35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3" s="5" t="str">
        <f ca="1">IF(PaymentSchedule[[#This Row],[PMT NO]]&lt;&gt;"",SUM(INDEX(PaymentSchedule[INTEREST],1,1):PaymentSchedule[[#This Row],[INTEREST]]),"")</f>
        <v/>
      </c>
    </row>
    <row r="354" spans="2:11" x14ac:dyDescent="0.2">
      <c r="B354" s="3" t="str">
        <f ca="1">IF(LoanIsGood,IF(ROW()-ROW(PaymentSchedule[[#Headers],[PMT NO]])&gt;ScheduledNumberOfPayments,"",ROW()-ROW(PaymentSchedule[[#Headers],[PMT NO]])),"")</f>
        <v/>
      </c>
      <c r="C354" s="4" t="str">
        <f ca="1">IF(PaymentSchedule[[#This Row],[PMT NO]]&lt;&gt;"",EOMONTH(LoanStartDate,ROW(PaymentSchedule[[#This Row],[PMT NO]])-ROW(PaymentSchedule[[#Headers],[PMT NO]])-2)+DAY(LoanStartDate),"")</f>
        <v/>
      </c>
      <c r="D35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4" s="5" t="str">
        <f ca="1">IF(PaymentSchedule[[#This Row],[PMT NO]]&lt;&gt;"",ScheduledPayment,"")</f>
        <v/>
      </c>
      <c r="F35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4" s="5" t="str">
        <f ca="1">IF(PaymentSchedule[[#This Row],[PMT NO]]&lt;&gt;"",PaymentSchedule[[#This Row],[TOTAL PAYMENT]]-PaymentSchedule[[#This Row],[INTEREST]],"")</f>
        <v/>
      </c>
      <c r="I354" s="5" t="str">
        <f ca="1">IF(PaymentSchedule[[#This Row],[PMT NO]]&lt;&gt;"",PaymentSchedule[[#This Row],[BEGINNING BALANCE]]*(InterestRate/PaymentsPerYear),"")</f>
        <v/>
      </c>
      <c r="J35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4" s="5" t="str">
        <f ca="1">IF(PaymentSchedule[[#This Row],[PMT NO]]&lt;&gt;"",SUM(INDEX(PaymentSchedule[INTEREST],1,1):PaymentSchedule[[#This Row],[INTEREST]]),"")</f>
        <v/>
      </c>
    </row>
    <row r="355" spans="2:11" x14ac:dyDescent="0.2">
      <c r="B355" s="3" t="str">
        <f ca="1">IF(LoanIsGood,IF(ROW()-ROW(PaymentSchedule[[#Headers],[PMT NO]])&gt;ScheduledNumberOfPayments,"",ROW()-ROW(PaymentSchedule[[#Headers],[PMT NO]])),"")</f>
        <v/>
      </c>
      <c r="C355" s="4" t="str">
        <f ca="1">IF(PaymentSchedule[[#This Row],[PMT NO]]&lt;&gt;"",EOMONTH(LoanStartDate,ROW(PaymentSchedule[[#This Row],[PMT NO]])-ROW(PaymentSchedule[[#Headers],[PMT NO]])-2)+DAY(LoanStartDate),"")</f>
        <v/>
      </c>
      <c r="D35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5" s="5" t="str">
        <f ca="1">IF(PaymentSchedule[[#This Row],[PMT NO]]&lt;&gt;"",ScheduledPayment,"")</f>
        <v/>
      </c>
      <c r="F35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5" s="5" t="str">
        <f ca="1">IF(PaymentSchedule[[#This Row],[PMT NO]]&lt;&gt;"",PaymentSchedule[[#This Row],[TOTAL PAYMENT]]-PaymentSchedule[[#This Row],[INTEREST]],"")</f>
        <v/>
      </c>
      <c r="I355" s="5" t="str">
        <f ca="1">IF(PaymentSchedule[[#This Row],[PMT NO]]&lt;&gt;"",PaymentSchedule[[#This Row],[BEGINNING BALANCE]]*(InterestRate/PaymentsPerYear),"")</f>
        <v/>
      </c>
      <c r="J35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5" s="5" t="str">
        <f ca="1">IF(PaymentSchedule[[#This Row],[PMT NO]]&lt;&gt;"",SUM(INDEX(PaymentSchedule[INTEREST],1,1):PaymentSchedule[[#This Row],[INTEREST]]),"")</f>
        <v/>
      </c>
    </row>
    <row r="356" spans="2:11" x14ac:dyDescent="0.2">
      <c r="B356" s="3" t="str">
        <f ca="1">IF(LoanIsGood,IF(ROW()-ROW(PaymentSchedule[[#Headers],[PMT NO]])&gt;ScheduledNumberOfPayments,"",ROW()-ROW(PaymentSchedule[[#Headers],[PMT NO]])),"")</f>
        <v/>
      </c>
      <c r="C356" s="4" t="str">
        <f ca="1">IF(PaymentSchedule[[#This Row],[PMT NO]]&lt;&gt;"",EOMONTH(LoanStartDate,ROW(PaymentSchedule[[#This Row],[PMT NO]])-ROW(PaymentSchedule[[#Headers],[PMT NO]])-2)+DAY(LoanStartDate),"")</f>
        <v/>
      </c>
      <c r="D35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6" s="5" t="str">
        <f ca="1">IF(PaymentSchedule[[#This Row],[PMT NO]]&lt;&gt;"",ScheduledPayment,"")</f>
        <v/>
      </c>
      <c r="F35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6" s="5" t="str">
        <f ca="1">IF(PaymentSchedule[[#This Row],[PMT NO]]&lt;&gt;"",PaymentSchedule[[#This Row],[TOTAL PAYMENT]]-PaymentSchedule[[#This Row],[INTEREST]],"")</f>
        <v/>
      </c>
      <c r="I356" s="5" t="str">
        <f ca="1">IF(PaymentSchedule[[#This Row],[PMT NO]]&lt;&gt;"",PaymentSchedule[[#This Row],[BEGINNING BALANCE]]*(InterestRate/PaymentsPerYear),"")</f>
        <v/>
      </c>
      <c r="J35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6" s="5" t="str">
        <f ca="1">IF(PaymentSchedule[[#This Row],[PMT NO]]&lt;&gt;"",SUM(INDEX(PaymentSchedule[INTEREST],1,1):PaymentSchedule[[#This Row],[INTEREST]]),"")</f>
        <v/>
      </c>
    </row>
    <row r="357" spans="2:11" x14ac:dyDescent="0.2">
      <c r="B357" s="3" t="str">
        <f ca="1">IF(LoanIsGood,IF(ROW()-ROW(PaymentSchedule[[#Headers],[PMT NO]])&gt;ScheduledNumberOfPayments,"",ROW()-ROW(PaymentSchedule[[#Headers],[PMT NO]])),"")</f>
        <v/>
      </c>
      <c r="C357" s="4" t="str">
        <f ca="1">IF(PaymentSchedule[[#This Row],[PMT NO]]&lt;&gt;"",EOMONTH(LoanStartDate,ROW(PaymentSchedule[[#This Row],[PMT NO]])-ROW(PaymentSchedule[[#Headers],[PMT NO]])-2)+DAY(LoanStartDate),"")</f>
        <v/>
      </c>
      <c r="D35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7" s="5" t="str">
        <f ca="1">IF(PaymentSchedule[[#This Row],[PMT NO]]&lt;&gt;"",ScheduledPayment,"")</f>
        <v/>
      </c>
      <c r="F35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7" s="5" t="str">
        <f ca="1">IF(PaymentSchedule[[#This Row],[PMT NO]]&lt;&gt;"",PaymentSchedule[[#This Row],[TOTAL PAYMENT]]-PaymentSchedule[[#This Row],[INTEREST]],"")</f>
        <v/>
      </c>
      <c r="I357" s="5" t="str">
        <f ca="1">IF(PaymentSchedule[[#This Row],[PMT NO]]&lt;&gt;"",PaymentSchedule[[#This Row],[BEGINNING BALANCE]]*(InterestRate/PaymentsPerYear),"")</f>
        <v/>
      </c>
      <c r="J35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7" s="5" t="str">
        <f ca="1">IF(PaymentSchedule[[#This Row],[PMT NO]]&lt;&gt;"",SUM(INDEX(PaymentSchedule[INTEREST],1,1):PaymentSchedule[[#This Row],[INTEREST]]),"")</f>
        <v/>
      </c>
    </row>
    <row r="358" spans="2:11" x14ac:dyDescent="0.2">
      <c r="B358" s="3" t="str">
        <f ca="1">IF(LoanIsGood,IF(ROW()-ROW(PaymentSchedule[[#Headers],[PMT NO]])&gt;ScheduledNumberOfPayments,"",ROW()-ROW(PaymentSchedule[[#Headers],[PMT NO]])),"")</f>
        <v/>
      </c>
      <c r="C358" s="4" t="str">
        <f ca="1">IF(PaymentSchedule[[#This Row],[PMT NO]]&lt;&gt;"",EOMONTH(LoanStartDate,ROW(PaymentSchedule[[#This Row],[PMT NO]])-ROW(PaymentSchedule[[#Headers],[PMT NO]])-2)+DAY(LoanStartDate),"")</f>
        <v/>
      </c>
      <c r="D35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8" s="5" t="str">
        <f ca="1">IF(PaymentSchedule[[#This Row],[PMT NO]]&lt;&gt;"",ScheduledPayment,"")</f>
        <v/>
      </c>
      <c r="F35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8" s="5" t="str">
        <f ca="1">IF(PaymentSchedule[[#This Row],[PMT NO]]&lt;&gt;"",PaymentSchedule[[#This Row],[TOTAL PAYMENT]]-PaymentSchedule[[#This Row],[INTEREST]],"")</f>
        <v/>
      </c>
      <c r="I358" s="5" t="str">
        <f ca="1">IF(PaymentSchedule[[#This Row],[PMT NO]]&lt;&gt;"",PaymentSchedule[[#This Row],[BEGINNING BALANCE]]*(InterestRate/PaymentsPerYear),"")</f>
        <v/>
      </c>
      <c r="J35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8" s="5" t="str">
        <f ca="1">IF(PaymentSchedule[[#This Row],[PMT NO]]&lt;&gt;"",SUM(INDEX(PaymentSchedule[INTEREST],1,1):PaymentSchedule[[#This Row],[INTEREST]]),"")</f>
        <v/>
      </c>
    </row>
    <row r="359" spans="2:11" x14ac:dyDescent="0.2">
      <c r="B359" s="3" t="str">
        <f ca="1">IF(LoanIsGood,IF(ROW()-ROW(PaymentSchedule[[#Headers],[PMT NO]])&gt;ScheduledNumberOfPayments,"",ROW()-ROW(PaymentSchedule[[#Headers],[PMT NO]])),"")</f>
        <v/>
      </c>
      <c r="C359" s="4" t="str">
        <f ca="1">IF(PaymentSchedule[[#This Row],[PMT NO]]&lt;&gt;"",EOMONTH(LoanStartDate,ROW(PaymentSchedule[[#This Row],[PMT NO]])-ROW(PaymentSchedule[[#Headers],[PMT NO]])-2)+DAY(LoanStartDate),"")</f>
        <v/>
      </c>
      <c r="D35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9" s="5" t="str">
        <f ca="1">IF(PaymentSchedule[[#This Row],[PMT NO]]&lt;&gt;"",ScheduledPayment,"")</f>
        <v/>
      </c>
      <c r="F35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9" s="5" t="str">
        <f ca="1">IF(PaymentSchedule[[#This Row],[PMT NO]]&lt;&gt;"",PaymentSchedule[[#This Row],[TOTAL PAYMENT]]-PaymentSchedule[[#This Row],[INTEREST]],"")</f>
        <v/>
      </c>
      <c r="I359" s="5" t="str">
        <f ca="1">IF(PaymentSchedule[[#This Row],[PMT NO]]&lt;&gt;"",PaymentSchedule[[#This Row],[BEGINNING BALANCE]]*(InterestRate/PaymentsPerYear),"")</f>
        <v/>
      </c>
      <c r="J35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9" s="5" t="str">
        <f ca="1">IF(PaymentSchedule[[#This Row],[PMT NO]]&lt;&gt;"",SUM(INDEX(PaymentSchedule[INTEREST],1,1):PaymentSchedule[[#This Row],[INTEREST]]),"")</f>
        <v/>
      </c>
    </row>
    <row r="360" spans="2:11" x14ac:dyDescent="0.2">
      <c r="B360" s="3" t="str">
        <f ca="1">IF(LoanIsGood,IF(ROW()-ROW(PaymentSchedule[[#Headers],[PMT NO]])&gt;ScheduledNumberOfPayments,"",ROW()-ROW(PaymentSchedule[[#Headers],[PMT NO]])),"")</f>
        <v/>
      </c>
      <c r="C360" s="4" t="str">
        <f ca="1">IF(PaymentSchedule[[#This Row],[PMT NO]]&lt;&gt;"",EOMONTH(LoanStartDate,ROW(PaymentSchedule[[#This Row],[PMT NO]])-ROW(PaymentSchedule[[#Headers],[PMT NO]])-2)+DAY(LoanStartDate),"")</f>
        <v/>
      </c>
      <c r="D36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0" s="5" t="str">
        <f ca="1">IF(PaymentSchedule[[#This Row],[PMT NO]]&lt;&gt;"",ScheduledPayment,"")</f>
        <v/>
      </c>
      <c r="F36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0" s="5" t="str">
        <f ca="1">IF(PaymentSchedule[[#This Row],[PMT NO]]&lt;&gt;"",PaymentSchedule[[#This Row],[TOTAL PAYMENT]]-PaymentSchedule[[#This Row],[INTEREST]],"")</f>
        <v/>
      </c>
      <c r="I360" s="5" t="str">
        <f ca="1">IF(PaymentSchedule[[#This Row],[PMT NO]]&lt;&gt;"",PaymentSchedule[[#This Row],[BEGINNING BALANCE]]*(InterestRate/PaymentsPerYear),"")</f>
        <v/>
      </c>
      <c r="J36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0" s="5" t="str">
        <f ca="1">IF(PaymentSchedule[[#This Row],[PMT NO]]&lt;&gt;"",SUM(INDEX(PaymentSchedule[INTEREST],1,1):PaymentSchedule[[#This Row],[INTEREST]]),"")</f>
        <v/>
      </c>
    </row>
    <row r="361" spans="2:11" x14ac:dyDescent="0.2">
      <c r="B361" s="3" t="str">
        <f ca="1">IF(LoanIsGood,IF(ROW()-ROW(PaymentSchedule[[#Headers],[PMT NO]])&gt;ScheduledNumberOfPayments,"",ROW()-ROW(PaymentSchedule[[#Headers],[PMT NO]])),"")</f>
        <v/>
      </c>
      <c r="C361" s="4" t="str">
        <f ca="1">IF(PaymentSchedule[[#This Row],[PMT NO]]&lt;&gt;"",EOMONTH(LoanStartDate,ROW(PaymentSchedule[[#This Row],[PMT NO]])-ROW(PaymentSchedule[[#Headers],[PMT NO]])-2)+DAY(LoanStartDate),"")</f>
        <v/>
      </c>
      <c r="D36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1" s="5" t="str">
        <f ca="1">IF(PaymentSchedule[[#This Row],[PMT NO]]&lt;&gt;"",ScheduledPayment,"")</f>
        <v/>
      </c>
      <c r="F36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1" s="5" t="str">
        <f ca="1">IF(PaymentSchedule[[#This Row],[PMT NO]]&lt;&gt;"",PaymentSchedule[[#This Row],[TOTAL PAYMENT]]-PaymentSchedule[[#This Row],[INTEREST]],"")</f>
        <v/>
      </c>
      <c r="I361" s="5" t="str">
        <f ca="1">IF(PaymentSchedule[[#This Row],[PMT NO]]&lt;&gt;"",PaymentSchedule[[#This Row],[BEGINNING BALANCE]]*(InterestRate/PaymentsPerYear),"")</f>
        <v/>
      </c>
      <c r="J36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1" s="5" t="str">
        <f ca="1">IF(PaymentSchedule[[#This Row],[PMT NO]]&lt;&gt;"",SUM(INDEX(PaymentSchedule[INTEREST],1,1):PaymentSchedule[[#This Row],[INTEREST]]),"")</f>
        <v/>
      </c>
    </row>
    <row r="362" spans="2:11" x14ac:dyDescent="0.2">
      <c r="B362" s="3" t="str">
        <f ca="1">IF(LoanIsGood,IF(ROW()-ROW(PaymentSchedule[[#Headers],[PMT NO]])&gt;ScheduledNumberOfPayments,"",ROW()-ROW(PaymentSchedule[[#Headers],[PMT NO]])),"")</f>
        <v/>
      </c>
      <c r="C362" s="4" t="str">
        <f ca="1">IF(PaymentSchedule[[#This Row],[PMT NO]]&lt;&gt;"",EOMONTH(LoanStartDate,ROW(PaymentSchedule[[#This Row],[PMT NO]])-ROW(PaymentSchedule[[#Headers],[PMT NO]])-2)+DAY(LoanStartDate),"")</f>
        <v/>
      </c>
      <c r="D36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2" s="5" t="str">
        <f ca="1">IF(PaymentSchedule[[#This Row],[PMT NO]]&lt;&gt;"",ScheduledPayment,"")</f>
        <v/>
      </c>
      <c r="F36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2" s="5" t="str">
        <f ca="1">IF(PaymentSchedule[[#This Row],[PMT NO]]&lt;&gt;"",PaymentSchedule[[#This Row],[TOTAL PAYMENT]]-PaymentSchedule[[#This Row],[INTEREST]],"")</f>
        <v/>
      </c>
      <c r="I362" s="5" t="str">
        <f ca="1">IF(PaymentSchedule[[#This Row],[PMT NO]]&lt;&gt;"",PaymentSchedule[[#This Row],[BEGINNING BALANCE]]*(InterestRate/PaymentsPerYear),"")</f>
        <v/>
      </c>
      <c r="J36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2" s="5" t="str">
        <f ca="1">IF(PaymentSchedule[[#This Row],[PMT NO]]&lt;&gt;"",SUM(INDEX(PaymentSchedule[INTEREST],1,1):PaymentSchedule[[#This Row],[INTEREST]]),"")</f>
        <v/>
      </c>
    </row>
    <row r="363" spans="2:11" x14ac:dyDescent="0.2">
      <c r="B363" s="3" t="str">
        <f ca="1">IF(LoanIsGood,IF(ROW()-ROW(PaymentSchedule[[#Headers],[PMT NO]])&gt;ScheduledNumberOfPayments,"",ROW()-ROW(PaymentSchedule[[#Headers],[PMT NO]])),"")</f>
        <v/>
      </c>
      <c r="C363" s="4" t="str">
        <f ca="1">IF(PaymentSchedule[[#This Row],[PMT NO]]&lt;&gt;"",EOMONTH(LoanStartDate,ROW(PaymentSchedule[[#This Row],[PMT NO]])-ROW(PaymentSchedule[[#Headers],[PMT NO]])-2)+DAY(LoanStartDate),"")</f>
        <v/>
      </c>
      <c r="D36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3" s="5" t="str">
        <f ca="1">IF(PaymentSchedule[[#This Row],[PMT NO]]&lt;&gt;"",ScheduledPayment,"")</f>
        <v/>
      </c>
      <c r="F36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3" s="5" t="str">
        <f ca="1">IF(PaymentSchedule[[#This Row],[PMT NO]]&lt;&gt;"",PaymentSchedule[[#This Row],[TOTAL PAYMENT]]-PaymentSchedule[[#This Row],[INTEREST]],"")</f>
        <v/>
      </c>
      <c r="I363" s="5" t="str">
        <f ca="1">IF(PaymentSchedule[[#This Row],[PMT NO]]&lt;&gt;"",PaymentSchedule[[#This Row],[BEGINNING BALANCE]]*(InterestRate/PaymentsPerYear),"")</f>
        <v/>
      </c>
      <c r="J36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3" s="5" t="str">
        <f ca="1">IF(PaymentSchedule[[#This Row],[PMT NO]]&lt;&gt;"",SUM(INDEX(PaymentSchedule[INTEREST],1,1):PaymentSchedule[[#This Row],[INTEREST]]),"")</f>
        <v/>
      </c>
    </row>
    <row r="364" spans="2:11" x14ac:dyDescent="0.2">
      <c r="B364" s="3" t="str">
        <f ca="1">IF(LoanIsGood,IF(ROW()-ROW(PaymentSchedule[[#Headers],[PMT NO]])&gt;ScheduledNumberOfPayments,"",ROW()-ROW(PaymentSchedule[[#Headers],[PMT NO]])),"")</f>
        <v/>
      </c>
      <c r="C364" s="4" t="str">
        <f ca="1">IF(PaymentSchedule[[#This Row],[PMT NO]]&lt;&gt;"",EOMONTH(LoanStartDate,ROW(PaymentSchedule[[#This Row],[PMT NO]])-ROW(PaymentSchedule[[#Headers],[PMT NO]])-2)+DAY(LoanStartDate),"")</f>
        <v/>
      </c>
      <c r="D36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4" s="5" t="str">
        <f ca="1">IF(PaymentSchedule[[#This Row],[PMT NO]]&lt;&gt;"",ScheduledPayment,"")</f>
        <v/>
      </c>
      <c r="F36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4" s="5" t="str">
        <f ca="1">IF(PaymentSchedule[[#This Row],[PMT NO]]&lt;&gt;"",PaymentSchedule[[#This Row],[TOTAL PAYMENT]]-PaymentSchedule[[#This Row],[INTEREST]],"")</f>
        <v/>
      </c>
      <c r="I364" s="5" t="str">
        <f ca="1">IF(PaymentSchedule[[#This Row],[PMT NO]]&lt;&gt;"",PaymentSchedule[[#This Row],[BEGINNING BALANCE]]*(InterestRate/PaymentsPerYear),"")</f>
        <v/>
      </c>
      <c r="J36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4" s="5" t="str">
        <f ca="1">IF(PaymentSchedule[[#This Row],[PMT NO]]&lt;&gt;"",SUM(INDEX(PaymentSchedule[INTEREST],1,1):PaymentSchedule[[#This Row],[INTEREST]]),"")</f>
        <v/>
      </c>
    </row>
    <row r="365" spans="2:11" x14ac:dyDescent="0.2">
      <c r="B365" s="3" t="str">
        <f ca="1">IF(LoanIsGood,IF(ROW()-ROW(PaymentSchedule[[#Headers],[PMT NO]])&gt;ScheduledNumberOfPayments,"",ROW()-ROW(PaymentSchedule[[#Headers],[PMT NO]])),"")</f>
        <v/>
      </c>
      <c r="C365" s="4" t="str">
        <f ca="1">IF(PaymentSchedule[[#This Row],[PMT NO]]&lt;&gt;"",EOMONTH(LoanStartDate,ROW(PaymentSchedule[[#This Row],[PMT NO]])-ROW(PaymentSchedule[[#Headers],[PMT NO]])-2)+DAY(LoanStartDate),"")</f>
        <v/>
      </c>
      <c r="D36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5" s="5" t="str">
        <f ca="1">IF(PaymentSchedule[[#This Row],[PMT NO]]&lt;&gt;"",ScheduledPayment,"")</f>
        <v/>
      </c>
      <c r="F36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5" s="5" t="str">
        <f ca="1">IF(PaymentSchedule[[#This Row],[PMT NO]]&lt;&gt;"",PaymentSchedule[[#This Row],[TOTAL PAYMENT]]-PaymentSchedule[[#This Row],[INTEREST]],"")</f>
        <v/>
      </c>
      <c r="I365" s="5" t="str">
        <f ca="1">IF(PaymentSchedule[[#This Row],[PMT NO]]&lt;&gt;"",PaymentSchedule[[#This Row],[BEGINNING BALANCE]]*(InterestRate/PaymentsPerYear),"")</f>
        <v/>
      </c>
      <c r="J36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5" s="5" t="str">
        <f ca="1">IF(PaymentSchedule[[#This Row],[PMT NO]]&lt;&gt;"",SUM(INDEX(PaymentSchedule[INTEREST],1,1):PaymentSchedule[[#This Row],[INTEREST]]),"")</f>
        <v/>
      </c>
    </row>
    <row r="366" spans="2:11" x14ac:dyDescent="0.2">
      <c r="B366" s="3" t="str">
        <f ca="1">IF(LoanIsGood,IF(ROW()-ROW(PaymentSchedule[[#Headers],[PMT NO]])&gt;ScheduledNumberOfPayments,"",ROW()-ROW(PaymentSchedule[[#Headers],[PMT NO]])),"")</f>
        <v/>
      </c>
      <c r="C366" s="4" t="str">
        <f ca="1">IF(PaymentSchedule[[#This Row],[PMT NO]]&lt;&gt;"",EOMONTH(LoanStartDate,ROW(PaymentSchedule[[#This Row],[PMT NO]])-ROW(PaymentSchedule[[#Headers],[PMT NO]])-2)+DAY(LoanStartDate),"")</f>
        <v/>
      </c>
      <c r="D36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6" s="5" t="str">
        <f ca="1">IF(PaymentSchedule[[#This Row],[PMT NO]]&lt;&gt;"",ScheduledPayment,"")</f>
        <v/>
      </c>
      <c r="F36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6" s="5" t="str">
        <f ca="1">IF(PaymentSchedule[[#This Row],[PMT NO]]&lt;&gt;"",PaymentSchedule[[#This Row],[TOTAL PAYMENT]]-PaymentSchedule[[#This Row],[INTEREST]],"")</f>
        <v/>
      </c>
      <c r="I366" s="5" t="str">
        <f ca="1">IF(PaymentSchedule[[#This Row],[PMT NO]]&lt;&gt;"",PaymentSchedule[[#This Row],[BEGINNING BALANCE]]*(InterestRate/PaymentsPerYear),"")</f>
        <v/>
      </c>
      <c r="J36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6" s="5" t="str">
        <f ca="1">IF(PaymentSchedule[[#This Row],[PMT NO]]&lt;&gt;"",SUM(INDEX(PaymentSchedule[INTEREST],1,1):PaymentSchedule[[#This Row],[INTEREST]]),"")</f>
        <v/>
      </c>
    </row>
    <row r="367" spans="2:11" x14ac:dyDescent="0.2">
      <c r="B367" s="3" t="str">
        <f ca="1">IF(LoanIsGood,IF(ROW()-ROW(PaymentSchedule[[#Headers],[PMT NO]])&gt;ScheduledNumberOfPayments,"",ROW()-ROW(PaymentSchedule[[#Headers],[PMT NO]])),"")</f>
        <v/>
      </c>
      <c r="C367" s="4" t="str">
        <f ca="1">IF(PaymentSchedule[[#This Row],[PMT NO]]&lt;&gt;"",EOMONTH(LoanStartDate,ROW(PaymentSchedule[[#This Row],[PMT NO]])-ROW(PaymentSchedule[[#Headers],[PMT NO]])-2)+DAY(LoanStartDate),"")</f>
        <v/>
      </c>
      <c r="D36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7" s="5" t="str">
        <f ca="1">IF(PaymentSchedule[[#This Row],[PMT NO]]&lt;&gt;"",ScheduledPayment,"")</f>
        <v/>
      </c>
      <c r="F36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7" s="5" t="str">
        <f ca="1">IF(PaymentSchedule[[#This Row],[PMT NO]]&lt;&gt;"",PaymentSchedule[[#This Row],[TOTAL PAYMENT]]-PaymentSchedule[[#This Row],[INTEREST]],"")</f>
        <v/>
      </c>
      <c r="I367" s="5" t="str">
        <f ca="1">IF(PaymentSchedule[[#This Row],[PMT NO]]&lt;&gt;"",PaymentSchedule[[#This Row],[BEGINNING BALANCE]]*(InterestRate/PaymentsPerYear),"")</f>
        <v/>
      </c>
      <c r="J36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7" s="5" t="str">
        <f ca="1">IF(PaymentSchedule[[#This Row],[PMT NO]]&lt;&gt;"",SUM(INDEX(PaymentSchedule[INTEREST],1,1):PaymentSchedule[[#This Row],[INTEREST]]),"")</f>
        <v/>
      </c>
    </row>
    <row r="368" spans="2:11" x14ac:dyDescent="0.2">
      <c r="B368" s="3" t="str">
        <f ca="1">IF(LoanIsGood,IF(ROW()-ROW(PaymentSchedule[[#Headers],[PMT NO]])&gt;ScheduledNumberOfPayments,"",ROW()-ROW(PaymentSchedule[[#Headers],[PMT NO]])),"")</f>
        <v/>
      </c>
      <c r="C368" s="4" t="str">
        <f ca="1">IF(PaymentSchedule[[#This Row],[PMT NO]]&lt;&gt;"",EOMONTH(LoanStartDate,ROW(PaymentSchedule[[#This Row],[PMT NO]])-ROW(PaymentSchedule[[#Headers],[PMT NO]])-2)+DAY(LoanStartDate),"")</f>
        <v/>
      </c>
      <c r="D368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8" s="5" t="str">
        <f ca="1">IF(PaymentSchedule[[#This Row],[PMT NO]]&lt;&gt;"",ScheduledPayment,"")</f>
        <v/>
      </c>
      <c r="F368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8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8" s="5" t="str">
        <f ca="1">IF(PaymentSchedule[[#This Row],[PMT NO]]&lt;&gt;"",PaymentSchedule[[#This Row],[TOTAL PAYMENT]]-PaymentSchedule[[#This Row],[INTEREST]],"")</f>
        <v/>
      </c>
      <c r="I368" s="5" t="str">
        <f ca="1">IF(PaymentSchedule[[#This Row],[PMT NO]]&lt;&gt;"",PaymentSchedule[[#This Row],[BEGINNING BALANCE]]*(InterestRate/PaymentsPerYear),"")</f>
        <v/>
      </c>
      <c r="J368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8" s="5" t="str">
        <f ca="1">IF(PaymentSchedule[[#This Row],[PMT NO]]&lt;&gt;"",SUM(INDEX(PaymentSchedule[INTEREST],1,1):PaymentSchedule[[#This Row],[INTEREST]]),"")</f>
        <v/>
      </c>
    </row>
    <row r="369" spans="2:11" x14ac:dyDescent="0.2">
      <c r="B369" s="3" t="str">
        <f ca="1">IF(LoanIsGood,IF(ROW()-ROW(PaymentSchedule[[#Headers],[PMT NO]])&gt;ScheduledNumberOfPayments,"",ROW()-ROW(PaymentSchedule[[#Headers],[PMT NO]])),"")</f>
        <v/>
      </c>
      <c r="C369" s="4" t="str">
        <f ca="1">IF(PaymentSchedule[[#This Row],[PMT NO]]&lt;&gt;"",EOMONTH(LoanStartDate,ROW(PaymentSchedule[[#This Row],[PMT NO]])-ROW(PaymentSchedule[[#Headers],[PMT NO]])-2)+DAY(LoanStartDate),"")</f>
        <v/>
      </c>
      <c r="D369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9" s="5" t="str">
        <f ca="1">IF(PaymentSchedule[[#This Row],[PMT NO]]&lt;&gt;"",ScheduledPayment,"")</f>
        <v/>
      </c>
      <c r="F369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9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9" s="5" t="str">
        <f ca="1">IF(PaymentSchedule[[#This Row],[PMT NO]]&lt;&gt;"",PaymentSchedule[[#This Row],[TOTAL PAYMENT]]-PaymentSchedule[[#This Row],[INTEREST]],"")</f>
        <v/>
      </c>
      <c r="I369" s="5" t="str">
        <f ca="1">IF(PaymentSchedule[[#This Row],[PMT NO]]&lt;&gt;"",PaymentSchedule[[#This Row],[BEGINNING BALANCE]]*(InterestRate/PaymentsPerYear),"")</f>
        <v/>
      </c>
      <c r="J369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9" s="5" t="str">
        <f ca="1">IF(PaymentSchedule[[#This Row],[PMT NO]]&lt;&gt;"",SUM(INDEX(PaymentSchedule[INTEREST],1,1):PaymentSchedule[[#This Row],[INTEREST]]),"")</f>
        <v/>
      </c>
    </row>
    <row r="370" spans="2:11" x14ac:dyDescent="0.2">
      <c r="B370" s="3" t="str">
        <f ca="1">IF(LoanIsGood,IF(ROW()-ROW(PaymentSchedule[[#Headers],[PMT NO]])&gt;ScheduledNumberOfPayments,"",ROW()-ROW(PaymentSchedule[[#Headers],[PMT NO]])),"")</f>
        <v/>
      </c>
      <c r="C370" s="4" t="str">
        <f ca="1">IF(PaymentSchedule[[#This Row],[PMT NO]]&lt;&gt;"",EOMONTH(LoanStartDate,ROW(PaymentSchedule[[#This Row],[PMT NO]])-ROW(PaymentSchedule[[#Headers],[PMT NO]])-2)+DAY(LoanStartDate),"")</f>
        <v/>
      </c>
      <c r="D370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0" s="5" t="str">
        <f ca="1">IF(PaymentSchedule[[#This Row],[PMT NO]]&lt;&gt;"",ScheduledPayment,"")</f>
        <v/>
      </c>
      <c r="F370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0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0" s="5" t="str">
        <f ca="1">IF(PaymentSchedule[[#This Row],[PMT NO]]&lt;&gt;"",PaymentSchedule[[#This Row],[TOTAL PAYMENT]]-PaymentSchedule[[#This Row],[INTEREST]],"")</f>
        <v/>
      </c>
      <c r="I370" s="5" t="str">
        <f ca="1">IF(PaymentSchedule[[#This Row],[PMT NO]]&lt;&gt;"",PaymentSchedule[[#This Row],[BEGINNING BALANCE]]*(InterestRate/PaymentsPerYear),"")</f>
        <v/>
      </c>
      <c r="J370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0" s="5" t="str">
        <f ca="1">IF(PaymentSchedule[[#This Row],[PMT NO]]&lt;&gt;"",SUM(INDEX(PaymentSchedule[INTEREST],1,1):PaymentSchedule[[#This Row],[INTEREST]]),"")</f>
        <v/>
      </c>
    </row>
    <row r="371" spans="2:11" x14ac:dyDescent="0.2">
      <c r="B371" s="3" t="str">
        <f ca="1">IF(LoanIsGood,IF(ROW()-ROW(PaymentSchedule[[#Headers],[PMT NO]])&gt;ScheduledNumberOfPayments,"",ROW()-ROW(PaymentSchedule[[#Headers],[PMT NO]])),"")</f>
        <v/>
      </c>
      <c r="C371" s="4" t="str">
        <f ca="1">IF(PaymentSchedule[[#This Row],[PMT NO]]&lt;&gt;"",EOMONTH(LoanStartDate,ROW(PaymentSchedule[[#This Row],[PMT NO]])-ROW(PaymentSchedule[[#Headers],[PMT NO]])-2)+DAY(LoanStartDate),"")</f>
        <v/>
      </c>
      <c r="D371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1" s="5" t="str">
        <f ca="1">IF(PaymentSchedule[[#This Row],[PMT NO]]&lt;&gt;"",ScheduledPayment,"")</f>
        <v/>
      </c>
      <c r="F371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1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1" s="5" t="str">
        <f ca="1">IF(PaymentSchedule[[#This Row],[PMT NO]]&lt;&gt;"",PaymentSchedule[[#This Row],[TOTAL PAYMENT]]-PaymentSchedule[[#This Row],[INTEREST]],"")</f>
        <v/>
      </c>
      <c r="I371" s="5" t="str">
        <f ca="1">IF(PaymentSchedule[[#This Row],[PMT NO]]&lt;&gt;"",PaymentSchedule[[#This Row],[BEGINNING BALANCE]]*(InterestRate/PaymentsPerYear),"")</f>
        <v/>
      </c>
      <c r="J371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1" s="5" t="str">
        <f ca="1">IF(PaymentSchedule[[#This Row],[PMT NO]]&lt;&gt;"",SUM(INDEX(PaymentSchedule[INTEREST],1,1):PaymentSchedule[[#This Row],[INTEREST]]),"")</f>
        <v/>
      </c>
    </row>
    <row r="372" spans="2:11" x14ac:dyDescent="0.2">
      <c r="B372" s="3" t="str">
        <f ca="1">IF(LoanIsGood,IF(ROW()-ROW(PaymentSchedule[[#Headers],[PMT NO]])&gt;ScheduledNumberOfPayments,"",ROW()-ROW(PaymentSchedule[[#Headers],[PMT NO]])),"")</f>
        <v/>
      </c>
      <c r="C372" s="4" t="str">
        <f ca="1">IF(PaymentSchedule[[#This Row],[PMT NO]]&lt;&gt;"",EOMONTH(LoanStartDate,ROW(PaymentSchedule[[#This Row],[PMT NO]])-ROW(PaymentSchedule[[#Headers],[PMT NO]])-2)+DAY(LoanStartDate),"")</f>
        <v/>
      </c>
      <c r="D372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2" s="5" t="str">
        <f ca="1">IF(PaymentSchedule[[#This Row],[PMT NO]]&lt;&gt;"",ScheduledPayment,"")</f>
        <v/>
      </c>
      <c r="F372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2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2" s="5" t="str">
        <f ca="1">IF(PaymentSchedule[[#This Row],[PMT NO]]&lt;&gt;"",PaymentSchedule[[#This Row],[TOTAL PAYMENT]]-PaymentSchedule[[#This Row],[INTEREST]],"")</f>
        <v/>
      </c>
      <c r="I372" s="5" t="str">
        <f ca="1">IF(PaymentSchedule[[#This Row],[PMT NO]]&lt;&gt;"",PaymentSchedule[[#This Row],[BEGINNING BALANCE]]*(InterestRate/PaymentsPerYear),"")</f>
        <v/>
      </c>
      <c r="J372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2" s="5" t="str">
        <f ca="1">IF(PaymentSchedule[[#This Row],[PMT NO]]&lt;&gt;"",SUM(INDEX(PaymentSchedule[INTEREST],1,1):PaymentSchedule[[#This Row],[INTEREST]]),"")</f>
        <v/>
      </c>
    </row>
    <row r="373" spans="2:11" x14ac:dyDescent="0.2">
      <c r="B373" s="3" t="str">
        <f ca="1">IF(LoanIsGood,IF(ROW()-ROW(PaymentSchedule[[#Headers],[PMT NO]])&gt;ScheduledNumberOfPayments,"",ROW()-ROW(PaymentSchedule[[#Headers],[PMT NO]])),"")</f>
        <v/>
      </c>
      <c r="C373" s="4" t="str">
        <f ca="1">IF(PaymentSchedule[[#This Row],[PMT NO]]&lt;&gt;"",EOMONTH(LoanStartDate,ROW(PaymentSchedule[[#This Row],[PMT NO]])-ROW(PaymentSchedule[[#Headers],[PMT NO]])-2)+DAY(LoanStartDate),"")</f>
        <v/>
      </c>
      <c r="D373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3" s="5" t="str">
        <f ca="1">IF(PaymentSchedule[[#This Row],[PMT NO]]&lt;&gt;"",ScheduledPayment,"")</f>
        <v/>
      </c>
      <c r="F373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3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3" s="5" t="str">
        <f ca="1">IF(PaymentSchedule[[#This Row],[PMT NO]]&lt;&gt;"",PaymentSchedule[[#This Row],[TOTAL PAYMENT]]-PaymentSchedule[[#This Row],[INTEREST]],"")</f>
        <v/>
      </c>
      <c r="I373" s="5" t="str">
        <f ca="1">IF(PaymentSchedule[[#This Row],[PMT NO]]&lt;&gt;"",PaymentSchedule[[#This Row],[BEGINNING BALANCE]]*(InterestRate/PaymentsPerYear),"")</f>
        <v/>
      </c>
      <c r="J373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3" s="5" t="str">
        <f ca="1">IF(PaymentSchedule[[#This Row],[PMT NO]]&lt;&gt;"",SUM(INDEX(PaymentSchedule[INTEREST],1,1):PaymentSchedule[[#This Row],[INTEREST]]),"")</f>
        <v/>
      </c>
    </row>
    <row r="374" spans="2:11" x14ac:dyDescent="0.2">
      <c r="B374" s="3" t="str">
        <f ca="1">IF(LoanIsGood,IF(ROW()-ROW(PaymentSchedule[[#Headers],[PMT NO]])&gt;ScheduledNumberOfPayments,"",ROW()-ROW(PaymentSchedule[[#Headers],[PMT NO]])),"")</f>
        <v/>
      </c>
      <c r="C374" s="4" t="str">
        <f ca="1">IF(PaymentSchedule[[#This Row],[PMT NO]]&lt;&gt;"",EOMONTH(LoanStartDate,ROW(PaymentSchedule[[#This Row],[PMT NO]])-ROW(PaymentSchedule[[#Headers],[PMT NO]])-2)+DAY(LoanStartDate),"")</f>
        <v/>
      </c>
      <c r="D374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4" s="5" t="str">
        <f ca="1">IF(PaymentSchedule[[#This Row],[PMT NO]]&lt;&gt;"",ScheduledPayment,"")</f>
        <v/>
      </c>
      <c r="F374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4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4" s="5" t="str">
        <f ca="1">IF(PaymentSchedule[[#This Row],[PMT NO]]&lt;&gt;"",PaymentSchedule[[#This Row],[TOTAL PAYMENT]]-PaymentSchedule[[#This Row],[INTEREST]],"")</f>
        <v/>
      </c>
      <c r="I374" s="5" t="str">
        <f ca="1">IF(PaymentSchedule[[#This Row],[PMT NO]]&lt;&gt;"",PaymentSchedule[[#This Row],[BEGINNING BALANCE]]*(InterestRate/PaymentsPerYear),"")</f>
        <v/>
      </c>
      <c r="J374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4" s="5" t="str">
        <f ca="1">IF(PaymentSchedule[[#This Row],[PMT NO]]&lt;&gt;"",SUM(INDEX(PaymentSchedule[INTEREST],1,1):PaymentSchedule[[#This Row],[INTEREST]]),"")</f>
        <v/>
      </c>
    </row>
    <row r="375" spans="2:11" x14ac:dyDescent="0.2">
      <c r="B375" s="3" t="str">
        <f ca="1">IF(LoanIsGood,IF(ROW()-ROW(PaymentSchedule[[#Headers],[PMT NO]])&gt;ScheduledNumberOfPayments,"",ROW()-ROW(PaymentSchedule[[#Headers],[PMT NO]])),"")</f>
        <v/>
      </c>
      <c r="C375" s="4" t="str">
        <f ca="1">IF(PaymentSchedule[[#This Row],[PMT NO]]&lt;&gt;"",EOMONTH(LoanStartDate,ROW(PaymentSchedule[[#This Row],[PMT NO]])-ROW(PaymentSchedule[[#Headers],[PMT NO]])-2)+DAY(LoanStartDate),"")</f>
        <v/>
      </c>
      <c r="D375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5" s="5" t="str">
        <f ca="1">IF(PaymentSchedule[[#This Row],[PMT NO]]&lt;&gt;"",ScheduledPayment,"")</f>
        <v/>
      </c>
      <c r="F375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5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5" s="5" t="str">
        <f ca="1">IF(PaymentSchedule[[#This Row],[PMT NO]]&lt;&gt;"",PaymentSchedule[[#This Row],[TOTAL PAYMENT]]-PaymentSchedule[[#This Row],[INTEREST]],"")</f>
        <v/>
      </c>
      <c r="I375" s="5" t="str">
        <f ca="1">IF(PaymentSchedule[[#This Row],[PMT NO]]&lt;&gt;"",PaymentSchedule[[#This Row],[BEGINNING BALANCE]]*(InterestRate/PaymentsPerYear),"")</f>
        <v/>
      </c>
      <c r="J375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5" s="5" t="str">
        <f ca="1">IF(PaymentSchedule[[#This Row],[PMT NO]]&lt;&gt;"",SUM(INDEX(PaymentSchedule[INTEREST],1,1):PaymentSchedule[[#This Row],[INTEREST]]),"")</f>
        <v/>
      </c>
    </row>
    <row r="376" spans="2:11" x14ac:dyDescent="0.2">
      <c r="B376" s="3" t="str">
        <f ca="1">IF(LoanIsGood,IF(ROW()-ROW(PaymentSchedule[[#Headers],[PMT NO]])&gt;ScheduledNumberOfPayments,"",ROW()-ROW(PaymentSchedule[[#Headers],[PMT NO]])),"")</f>
        <v/>
      </c>
      <c r="C376" s="4" t="str">
        <f ca="1">IF(PaymentSchedule[[#This Row],[PMT NO]]&lt;&gt;"",EOMONTH(LoanStartDate,ROW(PaymentSchedule[[#This Row],[PMT NO]])-ROW(PaymentSchedule[[#Headers],[PMT NO]])-2)+DAY(LoanStartDate),"")</f>
        <v/>
      </c>
      <c r="D376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6" s="5" t="str">
        <f ca="1">IF(PaymentSchedule[[#This Row],[PMT NO]]&lt;&gt;"",ScheduledPayment,"")</f>
        <v/>
      </c>
      <c r="F376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6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6" s="5" t="str">
        <f ca="1">IF(PaymentSchedule[[#This Row],[PMT NO]]&lt;&gt;"",PaymentSchedule[[#This Row],[TOTAL PAYMENT]]-PaymentSchedule[[#This Row],[INTEREST]],"")</f>
        <v/>
      </c>
      <c r="I376" s="5" t="str">
        <f ca="1">IF(PaymentSchedule[[#This Row],[PMT NO]]&lt;&gt;"",PaymentSchedule[[#This Row],[BEGINNING BALANCE]]*(InterestRate/PaymentsPerYear),"")</f>
        <v/>
      </c>
      <c r="J376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6" s="5" t="str">
        <f ca="1">IF(PaymentSchedule[[#This Row],[PMT NO]]&lt;&gt;"",SUM(INDEX(PaymentSchedule[INTEREST],1,1):PaymentSchedule[[#This Row],[INTEREST]]),"")</f>
        <v/>
      </c>
    </row>
    <row r="377" spans="2:11" x14ac:dyDescent="0.2">
      <c r="B377" s="3" t="str">
        <f ca="1">IF(LoanIsGood,IF(ROW()-ROW(PaymentSchedule[[#Headers],[PMT NO]])&gt;ScheduledNumberOfPayments,"",ROW()-ROW(PaymentSchedule[[#Headers],[PMT NO]])),"")</f>
        <v/>
      </c>
      <c r="C377" s="4" t="str">
        <f ca="1">IF(PaymentSchedule[[#This Row],[PMT NO]]&lt;&gt;"",EOMONTH(LoanStartDate,ROW(PaymentSchedule[[#This Row],[PMT NO]])-ROW(PaymentSchedule[[#Headers],[PMT NO]])-2)+DAY(LoanStartDate),"")</f>
        <v/>
      </c>
      <c r="D377" s="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7" s="5" t="str">
        <f ca="1">IF(PaymentSchedule[[#This Row],[PMT NO]]&lt;&gt;"",ScheduledPayment,"")</f>
        <v/>
      </c>
      <c r="F377" s="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7" s="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7" s="5" t="str">
        <f ca="1">IF(PaymentSchedule[[#This Row],[PMT NO]]&lt;&gt;"",PaymentSchedule[[#This Row],[TOTAL PAYMENT]]-PaymentSchedule[[#This Row],[INTEREST]],"")</f>
        <v/>
      </c>
      <c r="I377" s="5" t="str">
        <f ca="1">IF(PaymentSchedule[[#This Row],[PMT NO]]&lt;&gt;"",PaymentSchedule[[#This Row],[BEGINNING BALANCE]]*(InterestRate/PaymentsPerYear),"")</f>
        <v/>
      </c>
      <c r="J377" s="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7" s="5" t="str">
        <f ca="1">IF(PaymentSchedule[[#This Row],[PMT NO]]&lt;&gt;"",SUM(INDEX(PaymentSchedule[INTEREST],1,1):PaymentSchedule[[#This Row],[INTEREST]]),"")</f>
        <v/>
      </c>
    </row>
  </sheetData>
  <mergeCells count="6">
    <mergeCell ref="B9:C9"/>
    <mergeCell ref="F15:G15"/>
    <mergeCell ref="F9:G9"/>
    <mergeCell ref="F11:G11"/>
    <mergeCell ref="F12:G12"/>
    <mergeCell ref="F13:G13"/>
  </mergeCells>
  <conditionalFormatting sqref="B18:K377">
    <cfRule type="expression" dxfId="0" priority="1">
      <formula>($B18="")+(($D18=0)*($F18=0))</formula>
    </cfRule>
  </conditionalFormatting>
  <dataValidations xWindow="1302" yWindow="368" count="27">
    <dataValidation allowBlank="1" showInputMessage="1" showErrorMessage="1" prompt="Enter Loan Amount in this cell" sqref="H9" xr:uid="{00000000-0002-0000-0000-000000000000}"/>
    <dataValidation allowBlank="1" showInputMessage="1" showErrorMessage="1" prompt="Enter interest rate to be paid annually in this cell" sqref="H10" xr:uid="{00000000-0002-0000-0000-000001000000}"/>
    <dataValidation allowBlank="1" showInputMessage="1" showErrorMessage="1" prompt="Enter loan period in years in this cell" sqref="H11" xr:uid="{00000000-0002-0000-0000-000002000000}"/>
    <dataValidation allowBlank="1" showInputMessage="1" showErrorMessage="1" prompt="Enter the number of payments to be made in a year in this cell" sqref="H12" xr:uid="{00000000-0002-0000-0000-000003000000}"/>
    <dataValidation allowBlank="1" showInputMessage="1" showErrorMessage="1" prompt="Enter the start date of loan in this cell" sqref="H13" xr:uid="{00000000-0002-0000-0000-000004000000}"/>
    <dataValidation allowBlank="1" showInputMessage="1" showErrorMessage="1" prompt="Enter the amount of extra payment in this cell" sqref="H15" xr:uid="{00000000-0002-0000-0000-000005000000}"/>
    <dataValidation allowBlank="1" showInputMessage="1" showErrorMessage="1" prompt="Automatically calculated total interest" sqref="L14" xr:uid="{00000000-0002-0000-0000-000006000000}"/>
    <dataValidation allowBlank="1" showInputMessage="1" showErrorMessage="1" prompt="Automatically updated scheduled payment amount" sqref="L9" xr:uid="{00000000-0002-0000-0000-000007000000}"/>
    <dataValidation allowBlank="1" showInputMessage="1" showErrorMessage="1" prompt="Automatically updated scheduled number of payments" sqref="L10" xr:uid="{00000000-0002-0000-0000-000008000000}"/>
    <dataValidation allowBlank="1" showInputMessage="1" showErrorMessage="1" prompt="Automatically updated actual number of payments" sqref="L11" xr:uid="{00000000-0002-0000-0000-000009000000}"/>
    <dataValidation allowBlank="1" showInputMessage="1" showErrorMessage="1" prompt="This workbook produces a loan amortization schedule that calculates total interest and total payments &amp; includes the option for extra payments" sqref="A6" xr:uid="{00000000-0002-0000-0000-00000A000000}"/>
    <dataValidation allowBlank="1" showInputMessage="1" showErrorMessage="1" prompt="Enter loan values in cells E3 to E7 and E9. Description of each loan value is in column C. Payment Schedule table starting in cell B11 will automatically update" sqref="F8 B8" xr:uid="{00000000-0002-0000-0000-00000B000000}"/>
    <dataValidation allowBlank="1" showInputMessage="1" showErrorMessage="1" prompt="Loan Summary fields from I3 to I7 are automatically adjusted based on the values entered. Enter the Lender's name in I9" sqref="J8" xr:uid="{00000000-0002-0000-0000-00000C000000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6" xr:uid="{00000000-0002-0000-0000-00000D000000}"/>
    <dataValidation allowBlank="1" showInputMessage="1" showErrorMessage="1" prompt="Automatically updated total early payments" sqref="L12:L13" xr:uid="{00000000-0002-0000-0000-00000E000000}"/>
    <dataValidation allowBlank="1" showInputMessage="1" showErrorMessage="1" prompt="Payment number is automatically updated in this column" sqref="B17" xr:uid="{00000000-0002-0000-0000-00000F000000}"/>
    <dataValidation allowBlank="1" showInputMessage="1" showErrorMessage="1" prompt="Payment date is automatically updated in this column" sqref="C17" xr:uid="{00000000-0002-0000-0000-000010000000}"/>
    <dataValidation allowBlank="1" showInputMessage="1" showErrorMessage="1" prompt="Beginning balance is automatically updated in this column" sqref="D17" xr:uid="{00000000-0002-0000-0000-000011000000}"/>
    <dataValidation allowBlank="1" showInputMessage="1" showErrorMessage="1" prompt="Scheduled payment is automatically updated in this column" sqref="E17" xr:uid="{00000000-0002-0000-0000-000012000000}"/>
    <dataValidation allowBlank="1" showInputMessage="1" showErrorMessage="1" prompt="Extra payment is automatically updated in this column" sqref="F17" xr:uid="{00000000-0002-0000-0000-000013000000}"/>
    <dataValidation allowBlank="1" showInputMessage="1" showErrorMessage="1" prompt="Total payment is automatically updated in this column" sqref="G17" xr:uid="{00000000-0002-0000-0000-000014000000}"/>
    <dataValidation allowBlank="1" showInputMessage="1" showErrorMessage="1" prompt="Principal is automatically updated in this column" sqref="H17" xr:uid="{00000000-0002-0000-0000-000015000000}"/>
    <dataValidation allowBlank="1" showInputMessage="1" showErrorMessage="1" prompt="Interest is automatically updated in this column" sqref="I17" xr:uid="{00000000-0002-0000-0000-000016000000}"/>
    <dataValidation allowBlank="1" showInputMessage="1" showErrorMessage="1" prompt="Ending balance is automatically updated in this column" sqref="J17" xr:uid="{00000000-0002-0000-0000-000017000000}"/>
    <dataValidation allowBlank="1" showInputMessage="1" showErrorMessage="1" prompt="Cumulative interest is automatically updated in this column" sqref="K17" xr:uid="{00000000-0002-0000-0000-000018000000}"/>
    <dataValidation allowBlank="1" showInputMessage="1" showErrorMessage="1" prompt="Enter the name of the lender in this cell" sqref="L15" xr:uid="{00000000-0002-0000-0000-000019000000}"/>
    <dataValidation allowBlank="1" showInputMessage="1" sqref="D9:D15" xr:uid="{FAC41B92-C726-460F-80E9-9760629EA788}"/>
  </dataValidations>
  <printOptions horizontalCentered="1"/>
  <pageMargins left="0.4" right="0.4" top="0.4" bottom="0.5" header="0.3" footer="0.3"/>
  <pageSetup scale="7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Excel Amortization Schedule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'Excel Amortization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Company>MortgageCalculator.org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Excel Mortgage Calculator With Extra Payments</dc:title>
  <dc:subject>Calculate mortgage payments quickly and easily. Includes extra payments option.</dc:subject>
  <dc:creator>MortgageCalculator.org</dc:creator>
  <cp:keywords>mortgage; home loans; amortization</cp:keywords>
  <dc:description>web-ready Excel template to calculate montly mortgage payments with amortization schedule and extra payments.</dc:description>
  <cp:lastModifiedBy>Chance Kabes</cp:lastModifiedBy>
  <cp:revision>1</cp:revision>
  <dcterms:created xsi:type="dcterms:W3CDTF">2016-12-02T10:43:28Z</dcterms:created>
  <dcterms:modified xsi:type="dcterms:W3CDTF">2023-12-01T16:54:19Z</dcterms:modified>
  <cp:category>mortgage;home loans;amortization</cp:category>
  <cp:version>1.0</cp:version>
</cp:coreProperties>
</file>